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6605" windowHeight="9570" activeTab="6"/>
  </bookViews>
  <sheets>
    <sheet name="Grnding" sheetId="1" r:id="rId1"/>
    <sheet name="Heat Trace" sheetId="2" r:id="rId2"/>
    <sheet name="Ctr&amp;Pwr" sheetId="3" r:id="rId3"/>
    <sheet name="conduit" sheetId="4" r:id="rId4"/>
    <sheet name="cable" sheetId="5" r:id="rId5"/>
    <sheet name="hardware" sheetId="6" r:id="rId6"/>
    <sheet name="summary" sheetId="7" r:id="rId7"/>
  </sheets>
  <definedNames>
    <definedName name="_xlnm.Print_Area" localSheetId="4">'cable'!$A$2:$I$265</definedName>
    <definedName name="_xlnm.Print_Area" localSheetId="5">'hardware'!$B$1:$K$180</definedName>
    <definedName name="_xlnm.Print_Area" localSheetId="1">'Heat Trace'!$A$1:$S$20</definedName>
    <definedName name="_xlnm.Print_Titles" localSheetId="3">'conduit'!$1:$1</definedName>
    <definedName name="_xlnm.Print_Titles" localSheetId="2">'Ctr&amp;Pwr'!$26:$26</definedName>
  </definedNames>
  <calcPr fullCalcOnLoad="1"/>
</workbook>
</file>

<file path=xl/sharedStrings.xml><?xml version="1.0" encoding="utf-8"?>
<sst xmlns="http://schemas.openxmlformats.org/spreadsheetml/2006/main" count="2458" uniqueCount="567">
  <si>
    <t>Client</t>
  </si>
  <si>
    <t>Project</t>
  </si>
  <si>
    <t>Project No</t>
  </si>
  <si>
    <t>Southerland Assoc</t>
  </si>
  <si>
    <t>Osmose Rock Hill</t>
  </si>
  <si>
    <t>Tag</t>
  </si>
  <si>
    <t>Set near wtr pmp</t>
  </si>
  <si>
    <t>Mt on wall near reactor</t>
  </si>
  <si>
    <t>size</t>
  </si>
  <si>
    <t>cable ft</t>
  </si>
  <si>
    <t>cond ft</t>
  </si>
  <si>
    <t>Type</t>
  </si>
  <si>
    <t>emt</t>
  </si>
  <si>
    <t>from</t>
  </si>
  <si>
    <t>to</t>
  </si>
  <si>
    <t>PLC</t>
  </si>
  <si>
    <t>ER</t>
  </si>
  <si>
    <t>OWS</t>
  </si>
  <si>
    <t>emi</t>
  </si>
  <si>
    <t>LT-CCA20</t>
  </si>
  <si>
    <t>LT-CCA26</t>
  </si>
  <si>
    <t>LT-QUAT</t>
  </si>
  <si>
    <t>FT-QUAT</t>
  </si>
  <si>
    <t>PLC-1</t>
  </si>
  <si>
    <t>OWS-1</t>
  </si>
  <si>
    <t>con&amp;wire</t>
  </si>
  <si>
    <t>CCA Tk</t>
  </si>
  <si>
    <t>rgs</t>
  </si>
  <si>
    <t xml:space="preserve">type </t>
  </si>
  <si>
    <t>3C#12 THHN</t>
  </si>
  <si>
    <t>2C#16 shd</t>
  </si>
  <si>
    <t>type</t>
  </si>
  <si>
    <t>QUAT Tk</t>
  </si>
  <si>
    <t>QUAT PMP</t>
  </si>
  <si>
    <t>C-1</t>
  </si>
  <si>
    <t>FV-CCA20-1</t>
  </si>
  <si>
    <t>FV-CCA-20-2</t>
  </si>
  <si>
    <t>FV-CCA26-1</t>
  </si>
  <si>
    <t>FV-CCA26-2</t>
  </si>
  <si>
    <t>FV-QUAT-1</t>
  </si>
  <si>
    <t>FV-QUAT-2</t>
  </si>
  <si>
    <t>FV-QUAT-3</t>
  </si>
  <si>
    <t>C-2</t>
  </si>
  <si>
    <t xml:space="preserve">2C#16 </t>
  </si>
  <si>
    <t>HS-CCA-M15</t>
  </si>
  <si>
    <t>HS-QUAT-M2</t>
  </si>
  <si>
    <t>CSC Provided</t>
  </si>
  <si>
    <t>LDS, PB-Sta</t>
  </si>
  <si>
    <t>Mtd, Con&amp;wire</t>
  </si>
  <si>
    <t>CCA Pmp</t>
  </si>
  <si>
    <t>QUAT Pmp</t>
  </si>
  <si>
    <t>2C#16</t>
  </si>
  <si>
    <t>C-3</t>
  </si>
  <si>
    <t>VS-QUAT</t>
  </si>
  <si>
    <t>MCC</t>
  </si>
  <si>
    <t>C-4</t>
  </si>
  <si>
    <t>LT-NW100-A</t>
  </si>
  <si>
    <t>LT-NW100-B</t>
  </si>
  <si>
    <t>LT-NW100-C</t>
  </si>
  <si>
    <t>LT-NW100-D</t>
  </si>
  <si>
    <t>LT-NW100-E</t>
  </si>
  <si>
    <t>Tank</t>
  </si>
  <si>
    <t>WE-NW100-S</t>
  </si>
  <si>
    <t>C-5</t>
  </si>
  <si>
    <t>FV-NW100-A-1</t>
  </si>
  <si>
    <t>FV-NW100-B-1</t>
  </si>
  <si>
    <t>FV-NW100-A-2</t>
  </si>
  <si>
    <t>FV-NW100-B-2</t>
  </si>
  <si>
    <t>FV-NW100-C-1</t>
  </si>
  <si>
    <t>FV-NW100-C-2</t>
  </si>
  <si>
    <t>FV-NW100-D-1</t>
  </si>
  <si>
    <t>FV-NW100-D-2</t>
  </si>
  <si>
    <t>FV-NW100-E-1</t>
  </si>
  <si>
    <t>FV-NW100-E-2</t>
  </si>
  <si>
    <t>C-6</t>
  </si>
  <si>
    <t>HS-MW100-TP</t>
  </si>
  <si>
    <t>HS-MW100-LP</t>
  </si>
  <si>
    <t>Trans Pmp</t>
  </si>
  <si>
    <t>Ldout Pmp</t>
  </si>
  <si>
    <t>C-7</t>
  </si>
  <si>
    <t>KV-Bag UnL</t>
  </si>
  <si>
    <t>FV-R1</t>
  </si>
  <si>
    <t>FV-R2</t>
  </si>
  <si>
    <t>FV-R3</t>
  </si>
  <si>
    <t>FV-R4</t>
  </si>
  <si>
    <t>FV-R5</t>
  </si>
  <si>
    <t>FV-R6</t>
  </si>
  <si>
    <t>FV-R7</t>
  </si>
  <si>
    <t>FV-R8</t>
  </si>
  <si>
    <t>FV-AF</t>
  </si>
  <si>
    <t>EMT</t>
  </si>
  <si>
    <t>C-8</t>
  </si>
  <si>
    <t>LS-REAC</t>
  </si>
  <si>
    <t>C-9</t>
  </si>
  <si>
    <t>C-10</t>
  </si>
  <si>
    <t>FCV-R1</t>
  </si>
  <si>
    <t>TCV-R2</t>
  </si>
  <si>
    <t>TCV-R3</t>
  </si>
  <si>
    <t>FT-R1</t>
  </si>
  <si>
    <t>FT-R2</t>
  </si>
  <si>
    <t>FT-R3</t>
  </si>
  <si>
    <t>LT-REAC</t>
  </si>
  <si>
    <t>REAC</t>
  </si>
  <si>
    <t>Bag Unl</t>
  </si>
  <si>
    <t>Reac</t>
  </si>
  <si>
    <t>C-11</t>
  </si>
  <si>
    <t>TE-REAC</t>
  </si>
  <si>
    <t>TE-HEATEXC</t>
  </si>
  <si>
    <t>3C#16 shd</t>
  </si>
  <si>
    <t xml:space="preserve">3C#16 </t>
  </si>
  <si>
    <t>P-1</t>
  </si>
  <si>
    <t>C-12</t>
  </si>
  <si>
    <t>HS-CT FAN</t>
  </si>
  <si>
    <t>HS CT PMP</t>
  </si>
  <si>
    <t>HS-AF MIXER</t>
  </si>
  <si>
    <t>HS-AF-PMP</t>
  </si>
  <si>
    <t>HS-BAG RV</t>
  </si>
  <si>
    <t>HS-R MIXER</t>
  </si>
  <si>
    <t>HS-R VAC PMP</t>
  </si>
  <si>
    <t>HS-R RV</t>
  </si>
  <si>
    <t>HS-R PMP</t>
  </si>
  <si>
    <t>HS-R-PD BL</t>
  </si>
  <si>
    <t>HS-CO BAG RV</t>
  </si>
  <si>
    <t>C-13</t>
  </si>
  <si>
    <t>CT Fan</t>
  </si>
  <si>
    <t>CT Pmp</t>
  </si>
  <si>
    <t>AF-Mixer</t>
  </si>
  <si>
    <t>AF-Pmp</t>
  </si>
  <si>
    <t>Reac Mixer</t>
  </si>
  <si>
    <t>Reac Vac Pmp</t>
  </si>
  <si>
    <t>Reac FR RV</t>
  </si>
  <si>
    <t>Reac Pmp</t>
  </si>
  <si>
    <t>Reac PDB</t>
  </si>
  <si>
    <t>CO Bag Unl</t>
  </si>
  <si>
    <t>Reac VP</t>
  </si>
  <si>
    <t>C-14</t>
  </si>
  <si>
    <t>FV-MEA-1-1</t>
  </si>
  <si>
    <t>FV-MEA-1-2</t>
  </si>
  <si>
    <t>FV-MEA-1-3</t>
  </si>
  <si>
    <t>FV-P/ST-7</t>
  </si>
  <si>
    <t>FV-P/ST-8</t>
  </si>
  <si>
    <t>FV-P/ST-9</t>
  </si>
  <si>
    <t>FV-P/ST-10</t>
  </si>
  <si>
    <t>FV-P/ST-11</t>
  </si>
  <si>
    <t>FV-MEA-2-4</t>
  </si>
  <si>
    <t>FV-MEA-2-5</t>
  </si>
  <si>
    <t>FV-MEA-2-6</t>
  </si>
  <si>
    <t>mea Tk</t>
  </si>
  <si>
    <t>C-15</t>
  </si>
  <si>
    <t>P/S Tk</t>
  </si>
  <si>
    <t>C-16</t>
  </si>
  <si>
    <t>LT-MEA-1-2</t>
  </si>
  <si>
    <t>LT-MEA-2-3</t>
  </si>
  <si>
    <t>LT-P/ST-1</t>
  </si>
  <si>
    <t>FT-P/ST PW</t>
  </si>
  <si>
    <t>FT-MEA-PMP</t>
  </si>
  <si>
    <t>MEA Tk</t>
  </si>
  <si>
    <t>MEA Pmp</t>
  </si>
  <si>
    <t>TE-P/ST</t>
  </si>
  <si>
    <t>C-17</t>
  </si>
  <si>
    <t>P-2</t>
  </si>
  <si>
    <t>HS-P/SPMP</t>
  </si>
  <si>
    <t>HS-MEA PMP</t>
  </si>
  <si>
    <t>HS-MEA SP-1</t>
  </si>
  <si>
    <t>HS-MEA-SP-2</t>
  </si>
  <si>
    <t>p/s Pmp</t>
  </si>
  <si>
    <t>MEA Sump-1</t>
  </si>
  <si>
    <t>MEA-Sump-2</t>
  </si>
  <si>
    <t>C-18</t>
  </si>
  <si>
    <t>MCC-1</t>
  </si>
  <si>
    <t>Inst, Cond &amp; Wire</t>
  </si>
  <si>
    <t>C-19</t>
  </si>
  <si>
    <t>FT-FP-FILT</t>
  </si>
  <si>
    <t>FP Filter</t>
  </si>
  <si>
    <t>LT-FF TK</t>
  </si>
  <si>
    <t>P-3</t>
  </si>
  <si>
    <t>HS-FF TK PMP</t>
  </si>
  <si>
    <t>FF-Tk Pmp</t>
  </si>
  <si>
    <t>HS-PC-AG</t>
  </si>
  <si>
    <t>HS-FF-AG</t>
  </si>
  <si>
    <t>Precoat Ag</t>
  </si>
  <si>
    <t>FF Agit</t>
  </si>
  <si>
    <t>HS-NW100 PWP</t>
  </si>
  <si>
    <t>HS-CCA-PWP</t>
  </si>
  <si>
    <t>PUMP</t>
  </si>
  <si>
    <t>6 SECTION</t>
  </si>
  <si>
    <t>inst, con&amp;wire</t>
  </si>
  <si>
    <t>LF-1</t>
  </si>
  <si>
    <t>277vac Fl Fix in warehouse</t>
  </si>
  <si>
    <t>Move</t>
  </si>
  <si>
    <t>CktBrk-600AMP</t>
  </si>
  <si>
    <t>Instal in Ex. MDP in ER</t>
  </si>
  <si>
    <t>MDP</t>
  </si>
  <si>
    <t>C-20</t>
  </si>
  <si>
    <t>C-21</t>
  </si>
  <si>
    <t>350MCM THHN</t>
  </si>
  <si>
    <t>qty</t>
  </si>
  <si>
    <t>N-1</t>
  </si>
  <si>
    <t>P-4</t>
  </si>
  <si>
    <t>P-5</t>
  </si>
  <si>
    <t>ID</t>
  </si>
  <si>
    <t>(see Above)</t>
  </si>
  <si>
    <t>1C#10</t>
  </si>
  <si>
    <t>CCA LO Pmp</t>
  </si>
  <si>
    <t>HP</t>
  </si>
  <si>
    <t>Con&amp;wire</t>
  </si>
  <si>
    <t>C-22</t>
  </si>
  <si>
    <t>MW100 LO Pmp</t>
  </si>
  <si>
    <t>MW100 T Pmp</t>
  </si>
  <si>
    <t>AF Tk Mix</t>
  </si>
  <si>
    <t>AF-Add Pmp</t>
  </si>
  <si>
    <t>Bag UnL RV</t>
  </si>
  <si>
    <t>Rac FR RV</t>
  </si>
  <si>
    <t>Reac PD Blower</t>
  </si>
  <si>
    <t>CO Bag UnL</t>
  </si>
  <si>
    <t>PreHt Pmp</t>
  </si>
  <si>
    <t>MEA Sump 1</t>
  </si>
  <si>
    <t>MEA Sump 2</t>
  </si>
  <si>
    <t>MW100 PW Pmp</t>
  </si>
  <si>
    <t>FF Tk Pmp</t>
  </si>
  <si>
    <t>Pre-Coat Agit</t>
  </si>
  <si>
    <t>FF Tk Agit</t>
  </si>
  <si>
    <t>Non-fused Disc</t>
  </si>
  <si>
    <t>MTR</t>
  </si>
  <si>
    <t>P-6</t>
  </si>
  <si>
    <t>Ckt Exist ad switch</t>
  </si>
  <si>
    <t>CCA PW Pmp</t>
  </si>
  <si>
    <t>LF-2</t>
  </si>
  <si>
    <t>LF-existing-1</t>
  </si>
  <si>
    <t>LF-existing-2</t>
  </si>
  <si>
    <t>Re-install &amp; wire</t>
  </si>
  <si>
    <t>QUAT Tank</t>
  </si>
  <si>
    <t>Pwr Conn Box</t>
  </si>
  <si>
    <t>Thermostats-NEMA 4, 0-200F, Pipe Mtd w/Cap bulb 72" AFF at Gnd</t>
  </si>
  <si>
    <t>End of Circuit Pwr-on Ind. Mtd in NEMA 4 encl</t>
  </si>
  <si>
    <t>20A SP 277vac GFCI Ckt Bkrs</t>
  </si>
  <si>
    <t>Wattage of HT Cable</t>
  </si>
  <si>
    <t>MEA Stor Tk</t>
  </si>
  <si>
    <t>NW PW Stor Tk</t>
  </si>
  <si>
    <t>Feet Of HT Cable, 277vac</t>
  </si>
  <si>
    <t>QUAT Heat Trace</t>
  </si>
  <si>
    <t>Inst, Cond &amp; wire</t>
  </si>
  <si>
    <t>Ex LPI Pnl</t>
  </si>
  <si>
    <t>Quat Tk</t>
  </si>
  <si>
    <t>HT</t>
  </si>
  <si>
    <t>See Heat Trace</t>
  </si>
  <si>
    <t>Stor, CCA PW Stor H.T.</t>
  </si>
  <si>
    <t xml:space="preserve">MEA Stor Tk,NW PW Stor, Grd Wtr </t>
  </si>
  <si>
    <t>PP-1</t>
  </si>
  <si>
    <t>225A 42 pole 480/277V panel</t>
  </si>
  <si>
    <t>Ex Circuits</t>
  </si>
  <si>
    <t>New Fix</t>
  </si>
  <si>
    <t>EX MDP  in ER</t>
  </si>
  <si>
    <t>1C#4/0</t>
  </si>
  <si>
    <t xml:space="preserve">1C#8, </t>
  </si>
  <si>
    <t>P-7</t>
  </si>
  <si>
    <t>1C#12</t>
  </si>
  <si>
    <t>1C#8</t>
  </si>
  <si>
    <t>1C#2/0</t>
  </si>
  <si>
    <t>1C#4</t>
  </si>
  <si>
    <t>1C #10</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</si>
  <si>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</si>
  <si>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</si>
  <si>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</si>
  <si>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</si>
  <si>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</si>
  <si>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</si>
  <si>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</si>
  <si>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</si>
  <si>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</si>
  <si>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</si>
  <si>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</si>
  <si>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</si>
  <si>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</si>
  <si>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</si>
  <si>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</si>
  <si>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</si>
  <si>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</si>
  <si>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</si>
  <si>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</si>
  <si>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</si>
  <si>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</si>
  <si>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</si>
  <si>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</si>
  <si>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</si>
  <si>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</si>
  <si>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</si>
  <si>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</si>
  <si>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</si>
  <si>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</si>
  <si>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</si>
  <si>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PP-1 Boiler</t>
  </si>
  <si>
    <t>Blr</t>
  </si>
  <si>
    <t>1C#3</t>
  </si>
  <si>
    <t>P-38</t>
  </si>
  <si>
    <t>1C#2</t>
  </si>
  <si>
    <t>Boiler Pwr</t>
  </si>
  <si>
    <t>Boiier FW</t>
  </si>
  <si>
    <t>BlrFW Pmp</t>
  </si>
  <si>
    <t>Blr FW Pmp</t>
  </si>
  <si>
    <t>P-39</t>
  </si>
  <si>
    <t>P-40</t>
  </si>
  <si>
    <t>Pre-Coat Tank</t>
  </si>
  <si>
    <t>New Reactor</t>
  </si>
  <si>
    <t>Size</t>
  </si>
  <si>
    <t>Buried Wire Ft</t>
  </si>
  <si>
    <t>#4/0</t>
  </si>
  <si>
    <t>Conn Wire Ft</t>
  </si>
  <si>
    <t>Grd Rods, 3/4 in X 10 Ft</t>
  </si>
  <si>
    <t>MEA Storage Tk 1</t>
  </si>
  <si>
    <t>MEA Storage Tk 2</t>
  </si>
  <si>
    <t>MEA Storage Tk 3</t>
  </si>
  <si>
    <t>MEA Storage pmp mtr 1</t>
  </si>
  <si>
    <t>MEA Storage pmp mtr 2</t>
  </si>
  <si>
    <t>MEA Storage pmp mtr 3</t>
  </si>
  <si>
    <t>Attach to existing grd ring below grade</t>
  </si>
  <si>
    <t>CCA Proc Wtr Pump mtr</t>
  </si>
  <si>
    <t>Pre-Coat Tank agitator</t>
  </si>
  <si>
    <t>Filter Feed Tk pmp mtr</t>
  </si>
  <si>
    <t>Finished Product Filter</t>
  </si>
  <si>
    <t>CCA Storage Tank-1</t>
  </si>
  <si>
    <t>Attach to existing grnd grid buried below grade</t>
  </si>
  <si>
    <t>CCA loadout pmp mtr</t>
  </si>
  <si>
    <t>QUAT Pmp mtr</t>
  </si>
  <si>
    <t>NW100 A Tanks</t>
  </si>
  <si>
    <t>NW100 B Tanks</t>
  </si>
  <si>
    <t>Bury 24 in below grade around dike</t>
  </si>
  <si>
    <t>New Reactor equipment &amp; mtr</t>
  </si>
  <si>
    <t>Provide all hardware, cadwels and parts to complete</t>
  </si>
  <si>
    <t>1" rigid conduit</t>
  </si>
  <si>
    <t>Subtotals</t>
  </si>
  <si>
    <t>total</t>
  </si>
  <si>
    <t>Ft #4/0 Bare Copper</t>
  </si>
  <si>
    <t>Ft 1" rigid conduit</t>
  </si>
  <si>
    <t>totals</t>
  </si>
  <si>
    <t>unions</t>
  </si>
  <si>
    <t>Straps</t>
  </si>
  <si>
    <t>"T"s</t>
  </si>
  <si>
    <t>LB</t>
  </si>
  <si>
    <t>Ft Flex</t>
  </si>
  <si>
    <t>Flex Bush</t>
  </si>
  <si>
    <t>Exh Fan</t>
  </si>
  <si>
    <t>P-41</t>
  </si>
  <si>
    <t xml:space="preserve">175W Met Halide WP, stantion mt </t>
  </si>
  <si>
    <t>Outdoor Fix-1</t>
  </si>
  <si>
    <t>Outdoor Fix-2</t>
  </si>
  <si>
    <t>Outdoor Fix-3</t>
  </si>
  <si>
    <t>Inside Fix-1</t>
  </si>
  <si>
    <t>400W Met Halide Lowbay</t>
  </si>
  <si>
    <t>Inside Fix-2</t>
  </si>
  <si>
    <t>400 W met halide lamps only</t>
  </si>
  <si>
    <t>Relamp Existing</t>
  </si>
  <si>
    <t>Outdoor Fix-4</t>
  </si>
  <si>
    <t>Outdoor Fix-5</t>
  </si>
  <si>
    <t>P-42</t>
  </si>
  <si>
    <t>Inside Fix-3</t>
  </si>
  <si>
    <t>P-43</t>
  </si>
  <si>
    <t>8 ft Fl, 2 tube Slimline w/chains</t>
  </si>
  <si>
    <t>Inside Fix-4</t>
  </si>
  <si>
    <t>Inside Fix-5</t>
  </si>
  <si>
    <t>Inside Fix-7</t>
  </si>
  <si>
    <t>Inside Fix-6</t>
  </si>
  <si>
    <t>Inside Fix-8</t>
  </si>
  <si>
    <t>Inside Fix-9</t>
  </si>
  <si>
    <t>Inside Fix-10</t>
  </si>
  <si>
    <t>Inside Fix-11</t>
  </si>
  <si>
    <t>Inside Fix-12</t>
  </si>
  <si>
    <t>Inside Fix-13</t>
  </si>
  <si>
    <t>Inside Fix-14</t>
  </si>
  <si>
    <t>P-44</t>
  </si>
  <si>
    <t>P-45</t>
  </si>
  <si>
    <t>P-46</t>
  </si>
  <si>
    <t>P-47</t>
  </si>
  <si>
    <t>P-48</t>
  </si>
  <si>
    <t>P-49</t>
  </si>
  <si>
    <t>P-50</t>
  </si>
  <si>
    <t>P-51</t>
  </si>
  <si>
    <t>P-52</t>
  </si>
  <si>
    <t>P-53</t>
  </si>
  <si>
    <t>P-54</t>
  </si>
  <si>
    <t>Exit sign</t>
  </si>
  <si>
    <t>Arrow</t>
  </si>
  <si>
    <t>relocate, cond &amp; wire</t>
  </si>
  <si>
    <t>ex fix</t>
  </si>
  <si>
    <t>P-55</t>
  </si>
  <si>
    <t>CR Fix</t>
  </si>
  <si>
    <t>2 lamp F40</t>
  </si>
  <si>
    <t>P-56</t>
  </si>
  <si>
    <t>CR- Air Cond</t>
  </si>
  <si>
    <t>New Outlet</t>
  </si>
  <si>
    <t>120 Ckt/outlet</t>
  </si>
  <si>
    <t>CR- Heat</t>
  </si>
  <si>
    <t>CR-computer</t>
  </si>
  <si>
    <t>100 HP Blower</t>
  </si>
  <si>
    <t>Boilerhouse</t>
  </si>
  <si>
    <t>CO2 Tank Farm</t>
  </si>
  <si>
    <t>Cooling Tower</t>
  </si>
  <si>
    <t>Attach to existing grd ring</t>
  </si>
  <si>
    <t>3/4X RE</t>
  </si>
  <si>
    <t>Totals</t>
  </si>
  <si>
    <t>Ft</t>
  </si>
  <si>
    <t>2C#16 shd Beldon 8760 or =</t>
  </si>
  <si>
    <t>1C#10 THHN</t>
  </si>
  <si>
    <t>coax RG59/U</t>
  </si>
  <si>
    <t>QTY</t>
  </si>
  <si>
    <t>Cast Alum Deep SG Box w/ duplex 115v  recpt</t>
  </si>
  <si>
    <t xml:space="preserve">175W Metal Halide WP lamp and fixture with stantion for outside mountingt </t>
  </si>
  <si>
    <t>20A SP 277vac GFCI Ckt Bkrs w/ panel</t>
  </si>
  <si>
    <t>277vac Fluorescent Fixture with lamps</t>
  </si>
  <si>
    <t>1 hp</t>
  </si>
  <si>
    <t>2 hp</t>
  </si>
  <si>
    <t>5 hp</t>
  </si>
  <si>
    <t>10 hp</t>
  </si>
  <si>
    <t>15 hp</t>
  </si>
  <si>
    <t>20 hp</t>
  </si>
  <si>
    <t>100 hp</t>
  </si>
  <si>
    <t>Non-fused local NEMA 4, HP Rated Disc switch</t>
  </si>
  <si>
    <t>400W Met Halide Lowbay wall mounting lamp &amp; fixture</t>
  </si>
  <si>
    <t>NEMA 4 Start/Stop PB-Sta with covered stop button</t>
  </si>
  <si>
    <t>8 ft Fl, 2 tube Slimline Fluorescent Fixturesw/8' hanging chains</t>
  </si>
  <si>
    <t>cost</t>
  </si>
  <si>
    <t>sell</t>
  </si>
  <si>
    <t>Unit MH</t>
  </si>
  <si>
    <t>MH Ea</t>
  </si>
  <si>
    <t>Labor Sell</t>
  </si>
  <si>
    <t>Labor Calc</t>
  </si>
  <si>
    <t>unit MH</t>
  </si>
  <si>
    <t>MH/100FT</t>
  </si>
  <si>
    <t>Mat cost ea</t>
  </si>
  <si>
    <t>Mat unit cost</t>
  </si>
  <si>
    <t>total mat unit</t>
  </si>
  <si>
    <t>Unit cost</t>
  </si>
  <si>
    <t>Wire Markers required</t>
  </si>
  <si>
    <t>Stacons at device end</t>
  </si>
  <si>
    <t>Motors to connect</t>
  </si>
  <si>
    <t>Exhaust Fan</t>
  </si>
  <si>
    <t>Starters to wire</t>
  </si>
  <si>
    <t>Instruments</t>
  </si>
  <si>
    <t>Equipment by Owner installed by CSC</t>
  </si>
  <si>
    <t>Cable Summary</t>
  </si>
  <si>
    <t>Conduit Summary</t>
  </si>
  <si>
    <t>Material</t>
  </si>
  <si>
    <t>Grounding Summary</t>
  </si>
  <si>
    <t>Heat Tracing Summary</t>
  </si>
  <si>
    <t>Sell unit</t>
  </si>
  <si>
    <t>Ft 3 watt</t>
  </si>
  <si>
    <t>Ft 1 watt</t>
  </si>
  <si>
    <t>Material cost</t>
  </si>
  <si>
    <t>Cost</t>
  </si>
  <si>
    <t>RGS Conduit Ft</t>
  </si>
  <si>
    <t>Pipe Straps</t>
  </si>
  <si>
    <t>Subtotal proposal price</t>
  </si>
  <si>
    <t>Overhd</t>
  </si>
  <si>
    <t>MH</t>
  </si>
  <si>
    <t>Labor sell</t>
  </si>
  <si>
    <t>trucks &amp; tools</t>
  </si>
  <si>
    <t>foreman</t>
  </si>
  <si>
    <t>Job duration based on 40 hrs/ wk</t>
  </si>
  <si>
    <t>Men</t>
  </si>
  <si>
    <t>Fore</t>
  </si>
  <si>
    <t>Duration in weeks</t>
  </si>
  <si>
    <t>Total Proposal</t>
  </si>
  <si>
    <t>Hardware &amp; Instr summary from below</t>
  </si>
  <si>
    <t>1 MH in calc is for 2 men, a journey man.  A forman is factored in</t>
  </si>
  <si>
    <t>Ground Rods</t>
  </si>
  <si>
    <t>Total</t>
  </si>
  <si>
    <t>CSC Provided and installed</t>
  </si>
  <si>
    <t>CSC Provided and Installed Grounding System</t>
  </si>
  <si>
    <t>Conduit runs and hardware</t>
  </si>
  <si>
    <t>per 100 ft</t>
  </si>
  <si>
    <t>each</t>
  </si>
  <si>
    <t>Scope of Work</t>
  </si>
  <si>
    <t>con, wire &amp; 3 ft tubing</t>
  </si>
  <si>
    <t>Summary from below</t>
  </si>
  <si>
    <t>Contrl Room Telephone line</t>
  </si>
  <si>
    <t>Control Room 120 V Wall recept</t>
  </si>
  <si>
    <t>D&amp;R-1</t>
  </si>
  <si>
    <t>D&amp;R-2</t>
  </si>
  <si>
    <t>Relocate Exit sign</t>
  </si>
  <si>
    <t>D&amp;R-3</t>
  </si>
  <si>
    <t>1C#12 for D&amp;R</t>
  </si>
  <si>
    <t>Relocate Outside lights on moved wall</t>
  </si>
  <si>
    <t>Relocate (3) 120V recept</t>
  </si>
  <si>
    <t>Cond Runs</t>
  </si>
  <si>
    <t>1.</t>
  </si>
  <si>
    <t>2.</t>
  </si>
  <si>
    <t>3.</t>
  </si>
  <si>
    <t>4.</t>
  </si>
  <si>
    <t>5.</t>
  </si>
  <si>
    <t>6.</t>
  </si>
  <si>
    <t>7.</t>
  </si>
  <si>
    <t>8.</t>
  </si>
  <si>
    <t>All areas are to be considered non-hazardous general purpose</t>
  </si>
  <si>
    <t>Checkout (2 Men, 2 weeks)</t>
  </si>
  <si>
    <t>Checkout 2 weeks</t>
  </si>
  <si>
    <t>Two men are included for two week checkout and startup</t>
  </si>
  <si>
    <t>Conduit shall be Galvanized rigid outside and EMT inside Buildings</t>
  </si>
  <si>
    <t>Wiring will be copper with THHN insulation 14 gauge and larger and TFFN 16 Gauge and smaller</t>
  </si>
  <si>
    <t>9.</t>
  </si>
  <si>
    <t>10.</t>
  </si>
  <si>
    <t>11.</t>
  </si>
  <si>
    <t>Control cable (120 volt) will be #16 ether single or twisted pair with no shield.</t>
  </si>
  <si>
    <t>Instrument cable (24 volt) will be 2C (two conductor) #16 copper twisted shielded pair Beldon #8760 or equal in conduit.</t>
  </si>
  <si>
    <t>All devices will be provided by owner except as listed below as CSC provided.  CSC will mount instruments not installed in-line by mechanical contractor as shown in Scope of Work listed below.</t>
  </si>
  <si>
    <t>Local motor  start/stop pushbutton stations will be NEMA 4 with covered "STOP" button and provided as listed.</t>
  </si>
  <si>
    <t>Air operated valves will be tubed by CSC with 3 ft of 1/4" copper as listed.</t>
  </si>
  <si>
    <t>PLC Panel (3 ft X 6 ft) will be mounted to block wall by CSC. Location to be outside control room near new reactor.</t>
  </si>
  <si>
    <t>12.</t>
  </si>
  <si>
    <t>13.</t>
  </si>
  <si>
    <t>14.</t>
  </si>
  <si>
    <t>15.</t>
  </si>
  <si>
    <t>16.</t>
  </si>
  <si>
    <t>OWS (Operator Workstation) will be freestanding and set outside tank dike near existing water pump.</t>
  </si>
  <si>
    <r>
      <t xml:space="preserve">NO tray </t>
    </r>
    <r>
      <rPr>
        <sz val="10"/>
        <rFont val="Arial"/>
        <family val="0"/>
      </rPr>
      <t>is included in this proposal, if required design must be submitted and pricing adjusted as necessary.</t>
    </r>
  </si>
  <si>
    <t>All conduit will be home run as CSC sees fit since no routing plans have been submitted. Conduit that that begins inside the building and runs to outside equipment will be EMT inside and Rigid outside the building.</t>
  </si>
  <si>
    <t>17.</t>
  </si>
  <si>
    <t>18.</t>
  </si>
  <si>
    <t>19.</t>
  </si>
  <si>
    <t>All wire terminations will be marked with a wire number using the terminating field device ID unless otherwise instructed.</t>
  </si>
  <si>
    <t>All motor disconnects switches are HP rated and NEMA 3R type.</t>
  </si>
  <si>
    <r>
      <t>NO emergency/code lighting</t>
    </r>
    <r>
      <rPr>
        <sz val="10"/>
        <rFont val="Arial"/>
        <family val="0"/>
      </rPr>
      <t xml:space="preserve"> has been included except for the relocation of one existing exit sign.</t>
    </r>
  </si>
  <si>
    <r>
      <t xml:space="preserve">Wiring of safety shower heaters are </t>
    </r>
    <r>
      <rPr>
        <b/>
        <sz val="10"/>
        <rFont val="Arial"/>
        <family val="2"/>
      </rPr>
      <t>not included</t>
    </r>
    <r>
      <rPr>
        <sz val="10"/>
        <rFont val="Arial"/>
        <family val="0"/>
      </rPr>
      <t xml:space="preserve"> in proposal</t>
    </r>
  </si>
  <si>
    <r>
      <t>NO junction</t>
    </r>
    <r>
      <rPr>
        <sz val="10"/>
        <rFont val="Arial"/>
        <family val="0"/>
      </rPr>
      <t xml:space="preserve"> boxes of any kind are included in the proposal. Primary conduit runs will be teed off directly to instrument or device and terminated at device with a 2 foot section of waterproof flexible conduit.</t>
    </r>
  </si>
  <si>
    <r>
      <t>Proposal does</t>
    </r>
    <r>
      <rPr>
        <b/>
        <sz val="10"/>
        <rFont val="Arial"/>
        <family val="2"/>
      </rPr>
      <t xml:space="preserve"> NOT include</t>
    </r>
    <r>
      <rPr>
        <sz val="10"/>
        <rFont val="Arial"/>
        <family val="0"/>
      </rPr>
      <t xml:space="preserve"> obtaining any permits or licenses required for the installation</t>
    </r>
  </si>
  <si>
    <t>20.</t>
  </si>
  <si>
    <t>Any additions or changes to the scope of work as listed will require an approved change order and may impact schedule.</t>
  </si>
  <si>
    <t>Conditional notes</t>
  </si>
  <si>
    <t>hubs</t>
  </si>
  <si>
    <t>Other hardware</t>
  </si>
  <si>
    <t>ft of P1000 Galv Strut</t>
  </si>
  <si>
    <t>Qty</t>
  </si>
  <si>
    <t>Des</t>
  </si>
  <si>
    <t>$/100</t>
  </si>
  <si>
    <t>3/4" Galv Strap &amp; bolts</t>
  </si>
  <si>
    <t>1" Galv Strap &amp; Blot</t>
  </si>
  <si>
    <t>1.5" Galv Strap &amp; bolts</t>
  </si>
  <si>
    <t>Eys 3/4</t>
  </si>
  <si>
    <t>Eys 1</t>
  </si>
  <si>
    <t>Eyes 1.5</t>
  </si>
  <si>
    <t>Eyes 2</t>
  </si>
  <si>
    <t>ft of pull string</t>
  </si>
  <si>
    <t>Total MH</t>
  </si>
  <si>
    <t>Runs</t>
  </si>
  <si>
    <t>Total Material incl below</t>
  </si>
  <si>
    <t>Total conduit cost</t>
  </si>
  <si>
    <t>1st cl</t>
  </si>
  <si>
    <t>2nd cl</t>
  </si>
  <si>
    <t>3rd cl</t>
  </si>
  <si>
    <t>helper</t>
  </si>
  <si>
    <t>.5 close nipples</t>
  </si>
  <si>
    <t>Add 1 MH/R</t>
  </si>
  <si>
    <t>Transmitter mounting Brackets/floor stands</t>
  </si>
  <si>
    <t>Storage &amp; Equip Rentals</t>
  </si>
  <si>
    <t>Contingency</t>
  </si>
  <si>
    <t>Electrical Hardware &amp; Air Tubing by CSC</t>
  </si>
  <si>
    <t>NW 100 Electrical</t>
  </si>
  <si>
    <t>Cost per 100 ft</t>
  </si>
  <si>
    <t>MH to install 100ft</t>
  </si>
  <si>
    <t>cable footage</t>
  </si>
  <si>
    <t xml:space="preserve">350MCM </t>
  </si>
  <si>
    <t>Osmose Salt Treating Plant</t>
  </si>
  <si>
    <t>Rock Hill, SC</t>
  </si>
  <si>
    <t>This page is copied into the formal proposal</t>
  </si>
  <si>
    <t>Material shown is used on the yellow pages</t>
  </si>
  <si>
    <t>Some rows are hidden contain individual runs, only total are shown</t>
  </si>
  <si>
    <t>for making an estimate UNHIDE rowes</t>
  </si>
  <si>
    <t>The acual individual runs are in hidden rows, only totals are shown to make an estimate UnHide all rows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</si>
</sst>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0_);_(&quot;$&quot;* \(#,##0.0\);_(&quot;$&quot;* &quot;-&quot;?_);_(@_)"/>
  </numFmts>
  <fonts count="15">
    <font>
      <sz val="10"/>
      <name val="Arial"/>
      <family val="0"/>
    </font>
    <font>
      <sz val="8"/>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9"/>
      <name val="Arial"/>
      <family val="2"/>
    </font>
    <font>
      <b/>
      <sz val="10"/>
      <name val="Arial"/>
      <family val="2"/>
    </font>
    <font>
      <b/>
      <i/>
      <sz val="8"/>
      <name val="Arial"/>
      <family val="2"/>
    </font>
    <font>
      <i/>
      <sz val="8"/>
      <name val="Arial"/>
      <family val="2"/>
    </font>
    <font>
      <b/>
      <i/>
      <sz val="10"/>
      <name val="Arial"/>
      <family val="2"/>
    </font>
    <font>
      <b/>
      <sz val="12"/>
      <name val="Arial"/>
      <family val="2"/>
    </font>
    <font>
      <b/>
      <sz val="12"/>
      <color indexed="48"/>
      <name val="Arial"/>
      <family val="2"/>
    </font>
    <font>
      <sz val="10"/>
      <color indexed="48"/>
      <name val="Arial"/>
      <family val="2"/>
    </font>
    <font>
      <sz val="12"/>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56">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style="medium"/>
      <bottom>
        <color indexed="63"/>
      </bottom>
    </border>
    <border>
      <left style="hair"/>
      <right style="hair"/>
      <top>
        <color indexed="63"/>
      </top>
      <bottom>
        <color indexed="63"/>
      </bottom>
    </border>
    <border>
      <left style="medium"/>
      <right style="hair"/>
      <top style="medium"/>
      <bottom>
        <color indexed="63"/>
      </bottom>
    </border>
    <border>
      <left style="medium"/>
      <right style="hair"/>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style="hair"/>
      <right style="hair"/>
      <top style="hair"/>
      <bottom style="hair"/>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color indexed="63"/>
      </left>
      <right>
        <color indexed="63"/>
      </right>
      <top style="thin"/>
      <bottom style="thin"/>
    </border>
    <border>
      <left>
        <color indexed="63"/>
      </left>
      <right style="double"/>
      <top style="double"/>
      <bottom style="double"/>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style="mediu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medium"/>
      <bottom style="hair"/>
    </border>
    <border>
      <left style="hair"/>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medium"/>
      <top style="medium"/>
      <bottom style="hair"/>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1" fillId="0" borderId="0" xfId="0" applyFont="1" applyAlignment="1">
      <alignment/>
    </xf>
    <xf numFmtId="0" fontId="1" fillId="0" borderId="0" xfId="0" applyFont="1" applyAlignment="1">
      <alignment wrapText="1"/>
    </xf>
    <xf numFmtId="2" fontId="0" fillId="0" borderId="0" xfId="0" applyNumberFormat="1" applyAlignment="1">
      <alignment/>
    </xf>
    <xf numFmtId="0" fontId="2" fillId="0" borderId="0" xfId="0" applyFont="1" applyAlignment="1">
      <alignment/>
    </xf>
    <xf numFmtId="2" fontId="1" fillId="0" borderId="0" xfId="0" applyNumberFormat="1" applyFont="1" applyAlignment="1">
      <alignment/>
    </xf>
    <xf numFmtId="0" fontId="0" fillId="0" borderId="0" xfId="0" applyFont="1" applyAlignment="1">
      <alignment/>
    </xf>
    <xf numFmtId="0" fontId="1" fillId="0" borderId="0" xfId="0" applyFont="1" applyAlignment="1" quotePrefix="1">
      <alignment/>
    </xf>
    <xf numFmtId="0" fontId="0" fillId="0" borderId="0" xfId="0" applyAlignment="1">
      <alignment textRotation="45"/>
    </xf>
    <xf numFmtId="0" fontId="0" fillId="0" borderId="1" xfId="0" applyBorder="1" applyAlignment="1">
      <alignment/>
    </xf>
    <xf numFmtId="0" fontId="1" fillId="0" borderId="2" xfId="0" applyFont="1" applyBorder="1" applyAlignment="1">
      <alignment/>
    </xf>
    <xf numFmtId="0" fontId="0" fillId="0" borderId="2" xfId="0" applyBorder="1" applyAlignment="1">
      <alignment/>
    </xf>
    <xf numFmtId="0" fontId="1" fillId="0" borderId="2" xfId="0" applyFont="1" applyBorder="1" applyAlignment="1">
      <alignment wrapText="1"/>
    </xf>
    <xf numFmtId="0" fontId="1" fillId="0" borderId="3" xfId="0" applyFont="1" applyBorder="1" applyAlignment="1">
      <alignment wrapText="1"/>
    </xf>
    <xf numFmtId="0" fontId="0" fillId="0" borderId="4" xfId="0" applyBorder="1" applyAlignment="1">
      <alignment/>
    </xf>
    <xf numFmtId="0" fontId="2" fillId="0" borderId="4" xfId="0" applyFont="1" applyBorder="1" applyAlignment="1">
      <alignment/>
    </xf>
    <xf numFmtId="0" fontId="1" fillId="0" borderId="4" xfId="0" applyFont="1" applyBorder="1" applyAlignment="1">
      <alignment/>
    </xf>
    <xf numFmtId="2" fontId="1" fillId="0" borderId="4" xfId="0" applyNumberFormat="1" applyFont="1" applyBorder="1" applyAlignment="1">
      <alignment/>
    </xf>
    <xf numFmtId="16" fontId="1" fillId="0" borderId="4" xfId="0" applyNumberFormat="1" applyFont="1" applyBorder="1" applyAlignment="1">
      <alignment/>
    </xf>
    <xf numFmtId="0" fontId="0" fillId="0" borderId="5" xfId="0" applyBorder="1" applyAlignment="1">
      <alignment/>
    </xf>
    <xf numFmtId="0" fontId="2" fillId="0" borderId="5" xfId="0" applyFont="1" applyBorder="1" applyAlignment="1">
      <alignment/>
    </xf>
    <xf numFmtId="0" fontId="1" fillId="0" borderId="5" xfId="0" applyFont="1" applyBorder="1" applyAlignment="1">
      <alignment/>
    </xf>
    <xf numFmtId="2" fontId="1" fillId="0" borderId="5" xfId="0" applyNumberFormat="1" applyFont="1" applyBorder="1" applyAlignment="1">
      <alignment/>
    </xf>
    <xf numFmtId="0" fontId="1" fillId="0" borderId="5" xfId="0" applyFont="1" applyBorder="1" applyAlignment="1" quotePrefix="1">
      <alignment/>
    </xf>
    <xf numFmtId="2" fontId="0" fillId="0" borderId="5" xfId="0" applyNumberFormat="1" applyBorder="1" applyAlignment="1">
      <alignment/>
    </xf>
    <xf numFmtId="0" fontId="1" fillId="0" borderId="5" xfId="0" applyFont="1" applyBorder="1" applyAlignment="1">
      <alignment wrapText="1"/>
    </xf>
    <xf numFmtId="0" fontId="0" fillId="0" borderId="6" xfId="0" applyBorder="1" applyAlignment="1">
      <alignment/>
    </xf>
    <xf numFmtId="0" fontId="0" fillId="0" borderId="7" xfId="0" applyBorder="1" applyAlignment="1">
      <alignment/>
    </xf>
    <xf numFmtId="0" fontId="5" fillId="0" borderId="0" xfId="0" applyFont="1" applyAlignment="1">
      <alignment/>
    </xf>
    <xf numFmtId="0" fontId="0" fillId="0" borderId="0" xfId="0" applyFont="1" applyAlignment="1">
      <alignment horizontal="right"/>
    </xf>
    <xf numFmtId="2" fontId="0" fillId="0" borderId="0" xfId="0" applyNumberFormat="1" applyFont="1" applyAlignment="1">
      <alignment/>
    </xf>
    <xf numFmtId="0" fontId="1" fillId="0" borderId="8" xfId="0" applyFont="1" applyBorder="1" applyAlignment="1">
      <alignment/>
    </xf>
    <xf numFmtId="0" fontId="1" fillId="0" borderId="9" xfId="0" applyFont="1" applyBorder="1" applyAlignment="1">
      <alignment/>
    </xf>
    <xf numFmtId="0" fontId="7" fillId="0" borderId="10" xfId="0" applyFont="1" applyBorder="1" applyAlignment="1">
      <alignment horizontal="right"/>
    </xf>
    <xf numFmtId="1" fontId="7" fillId="0" borderId="0" xfId="0" applyNumberFormat="1" applyFont="1" applyAlignment="1">
      <alignment/>
    </xf>
    <xf numFmtId="0" fontId="7" fillId="0" borderId="0" xfId="0" applyFont="1" applyAlignment="1">
      <alignment/>
    </xf>
    <xf numFmtId="0" fontId="0" fillId="0" borderId="0" xfId="0" applyBorder="1" applyAlignment="1">
      <alignment/>
    </xf>
    <xf numFmtId="0" fontId="1" fillId="0" borderId="0" xfId="0" applyFont="1" applyBorder="1" applyAlignment="1">
      <alignment/>
    </xf>
    <xf numFmtId="2" fontId="0" fillId="0" borderId="0" xfId="0" applyNumberFormat="1" applyBorder="1" applyAlignment="1">
      <alignment/>
    </xf>
    <xf numFmtId="0" fontId="0" fillId="0" borderId="11" xfId="0" applyBorder="1" applyAlignment="1">
      <alignment/>
    </xf>
    <xf numFmtId="0" fontId="5" fillId="0" borderId="0" xfId="0" applyFont="1" applyBorder="1" applyAlignment="1">
      <alignment/>
    </xf>
    <xf numFmtId="0" fontId="7" fillId="0" borderId="0" xfId="0" applyFont="1" applyBorder="1" applyAlignment="1">
      <alignment/>
    </xf>
    <xf numFmtId="0" fontId="5" fillId="0" borderId="2" xfId="0" applyFont="1" applyBorder="1" applyAlignment="1">
      <alignment/>
    </xf>
    <xf numFmtId="42" fontId="0" fillId="0" borderId="0" xfId="0" applyNumberFormat="1" applyAlignment="1">
      <alignment/>
    </xf>
    <xf numFmtId="0" fontId="0" fillId="0" borderId="0" xfId="0" applyFont="1" applyBorder="1" applyAlignment="1">
      <alignment/>
    </xf>
    <xf numFmtId="0" fontId="7" fillId="0" borderId="1" xfId="0" applyFont="1" applyBorder="1" applyAlignment="1">
      <alignment/>
    </xf>
    <xf numFmtId="0" fontId="1" fillId="0" borderId="0" xfId="0" applyFont="1" applyBorder="1" applyAlignment="1">
      <alignment wrapText="1"/>
    </xf>
    <xf numFmtId="0" fontId="0" fillId="0" borderId="12" xfId="0" applyBorder="1" applyAlignment="1">
      <alignment/>
    </xf>
    <xf numFmtId="0" fontId="1" fillId="0" borderId="12" xfId="0" applyFont="1" applyBorder="1" applyAlignment="1">
      <alignment wrapText="1"/>
    </xf>
    <xf numFmtId="0" fontId="0" fillId="0" borderId="12" xfId="0" applyFill="1" applyBorder="1" applyAlignment="1">
      <alignment/>
    </xf>
    <xf numFmtId="0" fontId="2" fillId="0" borderId="12" xfId="0" applyFont="1" applyBorder="1" applyAlignment="1">
      <alignment wrapText="1"/>
    </xf>
    <xf numFmtId="0" fontId="0" fillId="0" borderId="12" xfId="0" applyFont="1" applyBorder="1" applyAlignment="1">
      <alignment/>
    </xf>
    <xf numFmtId="0" fontId="1" fillId="0" borderId="12" xfId="0" applyFont="1" applyBorder="1" applyAlignment="1">
      <alignment/>
    </xf>
    <xf numFmtId="0" fontId="0" fillId="0" borderId="13" xfId="0" applyBorder="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8" xfId="0" applyBorder="1" applyAlignment="1">
      <alignment/>
    </xf>
    <xf numFmtId="0" fontId="0" fillId="0" borderId="9"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4" fontId="0" fillId="0" borderId="0" xfId="0" applyNumberFormat="1" applyBorder="1" applyAlignment="1">
      <alignment/>
    </xf>
    <xf numFmtId="0" fontId="0" fillId="0" borderId="18" xfId="0" applyBorder="1" applyAlignment="1">
      <alignment/>
    </xf>
    <xf numFmtId="0" fontId="7" fillId="0" borderId="0" xfId="0" applyFont="1" applyAlignment="1">
      <alignment horizontal="right"/>
    </xf>
    <xf numFmtId="0" fontId="7" fillId="0" borderId="11" xfId="0" applyFont="1" applyBorder="1" applyAlignment="1">
      <alignment/>
    </xf>
    <xf numFmtId="0" fontId="1" fillId="0" borderId="11" xfId="0" applyFont="1" applyBorder="1" applyAlignment="1">
      <alignment/>
    </xf>
    <xf numFmtId="42" fontId="0" fillId="0" borderId="8" xfId="0" applyNumberFormat="1" applyBorder="1" applyAlignment="1">
      <alignment/>
    </xf>
    <xf numFmtId="42" fontId="7" fillId="0" borderId="0" xfId="0" applyNumberFormat="1" applyFont="1" applyBorder="1" applyAlignment="1">
      <alignment/>
    </xf>
    <xf numFmtId="0" fontId="0" fillId="0" borderId="0" xfId="0" applyFill="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 fillId="0" borderId="10" xfId="0" applyFont="1" applyBorder="1" applyAlignment="1">
      <alignment/>
    </xf>
    <xf numFmtId="0" fontId="7" fillId="0" borderId="22" xfId="0" applyFont="1" applyBorder="1" applyAlignment="1">
      <alignment/>
    </xf>
    <xf numFmtId="41" fontId="0" fillId="0" borderId="0" xfId="0" applyNumberFormat="1" applyBorder="1" applyAlignment="1">
      <alignment/>
    </xf>
    <xf numFmtId="42" fontId="0" fillId="0" borderId="0" xfId="0" applyNumberFormat="1" applyBorder="1" applyAlignment="1">
      <alignment/>
    </xf>
    <xf numFmtId="42" fontId="11" fillId="0" borderId="23" xfId="0" applyNumberFormat="1" applyFont="1" applyBorder="1" applyAlignment="1">
      <alignment/>
    </xf>
    <xf numFmtId="0" fontId="7" fillId="0" borderId="14" xfId="0" applyFont="1" applyBorder="1" applyAlignment="1">
      <alignment horizontal="right"/>
    </xf>
    <xf numFmtId="0" fontId="7" fillId="0" borderId="17" xfId="0" applyFont="1" applyBorder="1" applyAlignment="1">
      <alignment horizontal="right"/>
    </xf>
    <xf numFmtId="42" fontId="0" fillId="0" borderId="18" xfId="0" applyNumberFormat="1" applyFont="1" applyFill="1" applyBorder="1" applyAlignment="1">
      <alignment/>
    </xf>
    <xf numFmtId="0" fontId="7" fillId="0" borderId="21" xfId="0" applyFont="1" applyBorder="1" applyAlignment="1">
      <alignment horizontal="right"/>
    </xf>
    <xf numFmtId="42" fontId="0" fillId="0" borderId="11" xfId="0" applyNumberFormat="1" applyBorder="1" applyAlignment="1">
      <alignment/>
    </xf>
    <xf numFmtId="0" fontId="0" fillId="0" borderId="24" xfId="0" applyBorder="1" applyAlignment="1">
      <alignment/>
    </xf>
    <xf numFmtId="0" fontId="7" fillId="0" borderId="15" xfId="0" applyFont="1" applyBorder="1" applyAlignment="1">
      <alignment/>
    </xf>
    <xf numFmtId="41" fontId="7" fillId="0" borderId="15" xfId="0" applyNumberFormat="1" applyFont="1" applyBorder="1" applyAlignment="1">
      <alignment/>
    </xf>
    <xf numFmtId="42" fontId="7" fillId="0" borderId="15" xfId="0" applyNumberFormat="1" applyFont="1" applyBorder="1" applyAlignment="1">
      <alignment/>
    </xf>
    <xf numFmtId="42" fontId="7" fillId="2" borderId="16" xfId="0" applyNumberFormat="1" applyFont="1" applyFill="1" applyBorder="1" applyAlignment="1">
      <alignment/>
    </xf>
    <xf numFmtId="0" fontId="2" fillId="0" borderId="5" xfId="0" applyFont="1" applyFill="1" applyBorder="1" applyAlignment="1">
      <alignment/>
    </xf>
    <xf numFmtId="2" fontId="7" fillId="0" borderId="0" xfId="0" applyNumberFormat="1" applyFont="1" applyAlignment="1">
      <alignment/>
    </xf>
    <xf numFmtId="0" fontId="0" fillId="0" borderId="15" xfId="0" applyFont="1" applyBorder="1" applyAlignment="1">
      <alignment/>
    </xf>
    <xf numFmtId="2" fontId="0" fillId="0" borderId="15" xfId="0" applyNumberFormat="1" applyFont="1" applyBorder="1" applyAlignment="1">
      <alignment/>
    </xf>
    <xf numFmtId="0" fontId="1" fillId="0" borderId="15" xfId="0" applyFont="1" applyBorder="1" applyAlignment="1">
      <alignment/>
    </xf>
    <xf numFmtId="0" fontId="1" fillId="0" borderId="19" xfId="0" applyFont="1" applyBorder="1" applyAlignment="1">
      <alignment wrapText="1"/>
    </xf>
    <xf numFmtId="2" fontId="1" fillId="0" borderId="19" xfId="0" applyNumberFormat="1" applyFont="1" applyBorder="1" applyAlignment="1">
      <alignment wrapText="1"/>
    </xf>
    <xf numFmtId="2" fontId="1" fillId="0" borderId="12" xfId="0" applyNumberFormat="1" applyFont="1" applyBorder="1" applyAlignment="1">
      <alignment/>
    </xf>
    <xf numFmtId="0" fontId="2" fillId="0" borderId="12" xfId="0" applyFont="1" applyBorder="1" applyAlignment="1">
      <alignment/>
    </xf>
    <xf numFmtId="1" fontId="7" fillId="0" borderId="12" xfId="0" applyNumberFormat="1" applyFont="1" applyBorder="1" applyAlignment="1">
      <alignment/>
    </xf>
    <xf numFmtId="0" fontId="7" fillId="0" borderId="12" xfId="0" applyFont="1" applyBorder="1" applyAlignment="1">
      <alignment/>
    </xf>
    <xf numFmtId="0" fontId="6" fillId="0" borderId="19" xfId="0" applyFont="1" applyBorder="1" applyAlignment="1">
      <alignment wrapText="1"/>
    </xf>
    <xf numFmtId="0" fontId="1" fillId="0" borderId="17" xfId="0" applyFont="1" applyBorder="1" applyAlignment="1">
      <alignment/>
    </xf>
    <xf numFmtId="0" fontId="7" fillId="0" borderId="25" xfId="0" applyFont="1" applyBorder="1" applyAlignment="1">
      <alignment/>
    </xf>
    <xf numFmtId="42" fontId="7" fillId="0" borderId="26" xfId="0" applyNumberFormat="1" applyFont="1" applyBorder="1" applyAlignment="1">
      <alignment/>
    </xf>
    <xf numFmtId="42" fontId="0" fillId="0" borderId="18" xfId="0" applyNumberFormat="1" applyBorder="1" applyAlignment="1">
      <alignment/>
    </xf>
    <xf numFmtId="0" fontId="1" fillId="0" borderId="21" xfId="0" applyFont="1" applyBorder="1" applyAlignment="1">
      <alignment/>
    </xf>
    <xf numFmtId="0" fontId="0" fillId="0" borderId="27" xfId="0" applyBorder="1" applyAlignment="1">
      <alignment/>
    </xf>
    <xf numFmtId="42" fontId="0" fillId="0" borderId="24" xfId="0" applyNumberFormat="1" applyBorder="1" applyAlignment="1">
      <alignment/>
    </xf>
    <xf numFmtId="2" fontId="1" fillId="0" borderId="17" xfId="0" applyNumberFormat="1" applyFont="1" applyBorder="1" applyAlignment="1">
      <alignment/>
    </xf>
    <xf numFmtId="0" fontId="1" fillId="0" borderId="28" xfId="0" applyFont="1" applyBorder="1" applyAlignment="1">
      <alignment vertical="top"/>
    </xf>
    <xf numFmtId="0" fontId="1" fillId="0" borderId="29" xfId="0" applyFont="1" applyBorder="1" applyAlignment="1">
      <alignment vertical="top"/>
    </xf>
    <xf numFmtId="0" fontId="1" fillId="0" borderId="30" xfId="0" applyFont="1" applyBorder="1" applyAlignment="1">
      <alignment/>
    </xf>
    <xf numFmtId="0" fontId="1" fillId="0" borderId="30" xfId="0" applyFont="1" applyBorder="1" applyAlignment="1">
      <alignment/>
    </xf>
    <xf numFmtId="0" fontId="0" fillId="0" borderId="5" xfId="0" applyBorder="1" applyAlignment="1">
      <alignment wrapText="1"/>
    </xf>
    <xf numFmtId="1" fontId="0" fillId="0" borderId="0" xfId="0" applyNumberFormat="1" applyBorder="1" applyAlignment="1">
      <alignment/>
    </xf>
    <xf numFmtId="0" fontId="1" fillId="0" borderId="0" xfId="0" applyFont="1" applyAlignment="1">
      <alignment horizontal="right"/>
    </xf>
    <xf numFmtId="49" fontId="0" fillId="0" borderId="0" xfId="0" applyNumberFormat="1" applyAlignment="1">
      <alignment horizontal="center"/>
    </xf>
    <xf numFmtId="49" fontId="0" fillId="0" borderId="0" xfId="0" applyNumberFormat="1" applyAlignment="1">
      <alignment horizontal="center" vertical="top"/>
    </xf>
    <xf numFmtId="164" fontId="0" fillId="0" borderId="8" xfId="0" applyNumberFormat="1" applyBorder="1" applyAlignment="1">
      <alignment/>
    </xf>
    <xf numFmtId="164" fontId="0" fillId="0" borderId="0" xfId="0" applyNumberFormat="1" applyAlignment="1">
      <alignment/>
    </xf>
    <xf numFmtId="164" fontId="0" fillId="0" borderId="0" xfId="0" applyNumberFormat="1" applyBorder="1" applyAlignment="1">
      <alignment/>
    </xf>
    <xf numFmtId="164" fontId="0" fillId="0" borderId="11" xfId="0" applyNumberFormat="1" applyBorder="1" applyAlignment="1">
      <alignment/>
    </xf>
    <xf numFmtId="0" fontId="1" fillId="0" borderId="5" xfId="0" applyFont="1" applyFill="1" applyBorder="1" applyAlignment="1">
      <alignment/>
    </xf>
    <xf numFmtId="0" fontId="1" fillId="0" borderId="31" xfId="0" applyFont="1" applyBorder="1" applyAlignment="1">
      <alignment/>
    </xf>
    <xf numFmtId="0" fontId="1" fillId="0" borderId="32" xfId="0" applyFont="1" applyBorder="1" applyAlignment="1">
      <alignment/>
    </xf>
    <xf numFmtId="0" fontId="0" fillId="0" borderId="32" xfId="0" applyBorder="1" applyAlignment="1">
      <alignment/>
    </xf>
    <xf numFmtId="44" fontId="7" fillId="0" borderId="33" xfId="0" applyNumberFormat="1" applyFont="1" applyBorder="1" applyAlignment="1">
      <alignment/>
    </xf>
    <xf numFmtId="0" fontId="0" fillId="0" borderId="34" xfId="0" applyBorder="1" applyAlignment="1">
      <alignment/>
    </xf>
    <xf numFmtId="44" fontId="0" fillId="0" borderId="12" xfId="0" applyNumberFormat="1" applyBorder="1" applyAlignment="1">
      <alignment/>
    </xf>
    <xf numFmtId="0" fontId="0" fillId="0" borderId="34" xfId="0" applyFill="1" applyBorder="1" applyAlignment="1">
      <alignment/>
    </xf>
    <xf numFmtId="0" fontId="0" fillId="0" borderId="34" xfId="0" applyFont="1" applyBorder="1" applyAlignment="1">
      <alignment/>
    </xf>
    <xf numFmtId="0" fontId="0" fillId="0" borderId="35" xfId="0" applyBorder="1" applyAlignment="1">
      <alignment/>
    </xf>
    <xf numFmtId="44" fontId="0" fillId="0" borderId="12" xfId="0" applyNumberFormat="1" applyFill="1" applyBorder="1" applyAlignment="1">
      <alignment/>
    </xf>
    <xf numFmtId="0" fontId="7" fillId="0" borderId="12" xfId="0" applyFont="1" applyBorder="1" applyAlignment="1">
      <alignment horizontal="right"/>
    </xf>
    <xf numFmtId="42" fontId="7" fillId="0" borderId="12" xfId="0" applyNumberFormat="1" applyFont="1" applyBorder="1" applyAlignment="1">
      <alignment/>
    </xf>
    <xf numFmtId="0" fontId="7" fillId="0" borderId="35" xfId="0" applyFont="1" applyBorder="1" applyAlignment="1">
      <alignment/>
    </xf>
    <xf numFmtId="0" fontId="1" fillId="0" borderId="34" xfId="0" applyFont="1" applyBorder="1" applyAlignment="1">
      <alignment/>
    </xf>
    <xf numFmtId="0" fontId="5" fillId="0" borderId="12" xfId="0" applyFont="1" applyBorder="1" applyAlignment="1">
      <alignment/>
    </xf>
    <xf numFmtId="0" fontId="10" fillId="0" borderId="32" xfId="0" applyFont="1" applyBorder="1" applyAlignment="1">
      <alignment/>
    </xf>
    <xf numFmtId="16" fontId="1" fillId="0" borderId="12" xfId="0" applyNumberFormat="1" applyFont="1" applyBorder="1" applyAlignment="1">
      <alignment/>
    </xf>
    <xf numFmtId="0" fontId="1" fillId="0" borderId="12" xfId="0" applyFont="1" applyFill="1" applyBorder="1" applyAlignment="1">
      <alignment/>
    </xf>
    <xf numFmtId="0" fontId="2" fillId="0" borderId="36" xfId="0" applyFont="1" applyBorder="1" applyAlignment="1">
      <alignment/>
    </xf>
    <xf numFmtId="0" fontId="8" fillId="0" borderId="12" xfId="0" applyFont="1" applyBorder="1" applyAlignment="1">
      <alignment/>
    </xf>
    <xf numFmtId="0" fontId="2" fillId="0" borderId="37" xfId="0" applyFont="1" applyBorder="1" applyAlignment="1">
      <alignment/>
    </xf>
    <xf numFmtId="42" fontId="2" fillId="0" borderId="12" xfId="0" applyNumberFormat="1" applyFont="1" applyBorder="1" applyAlignment="1">
      <alignment/>
    </xf>
    <xf numFmtId="0" fontId="0" fillId="0" borderId="12" xfId="0" applyBorder="1" applyAlignment="1">
      <alignment/>
    </xf>
    <xf numFmtId="0" fontId="2" fillId="0" borderId="37" xfId="0" applyFont="1" applyFill="1" applyBorder="1" applyAlignment="1">
      <alignment/>
    </xf>
    <xf numFmtId="0" fontId="9" fillId="0" borderId="12" xfId="0" applyFont="1" applyBorder="1" applyAlignment="1">
      <alignment/>
    </xf>
    <xf numFmtId="2" fontId="9" fillId="0" borderId="12" xfId="0" applyNumberFormat="1" applyFont="1" applyBorder="1" applyAlignment="1">
      <alignment/>
    </xf>
    <xf numFmtId="0" fontId="2" fillId="0" borderId="12" xfId="0" applyFont="1" applyFill="1" applyBorder="1" applyAlignment="1">
      <alignment/>
    </xf>
    <xf numFmtId="1" fontId="9" fillId="0" borderId="12" xfId="0" applyNumberFormat="1" applyFont="1" applyBorder="1" applyAlignment="1">
      <alignment/>
    </xf>
    <xf numFmtId="2" fontId="8" fillId="0" borderId="12" xfId="0" applyNumberFormat="1" applyFont="1" applyBorder="1" applyAlignment="1">
      <alignment/>
    </xf>
    <xf numFmtId="0" fontId="2" fillId="0" borderId="12" xfId="0" applyNumberFormat="1" applyFont="1" applyBorder="1" applyAlignment="1">
      <alignment/>
    </xf>
    <xf numFmtId="0" fontId="7" fillId="0" borderId="12" xfId="0" applyFont="1" applyBorder="1" applyAlignment="1">
      <alignment horizontal="left"/>
    </xf>
    <xf numFmtId="0" fontId="6" fillId="0" borderId="12" xfId="0" applyFont="1" applyBorder="1" applyAlignment="1">
      <alignment/>
    </xf>
    <xf numFmtId="42" fontId="6" fillId="0" borderId="37" xfId="0" applyNumberFormat="1" applyFont="1" applyBorder="1" applyAlignment="1">
      <alignment/>
    </xf>
    <xf numFmtId="0" fontId="0" fillId="0" borderId="36" xfId="0" applyBorder="1" applyAlignment="1">
      <alignment/>
    </xf>
    <xf numFmtId="42" fontId="0" fillId="0" borderId="12" xfId="0" applyNumberFormat="1" applyBorder="1" applyAlignment="1">
      <alignment/>
    </xf>
    <xf numFmtId="2" fontId="0" fillId="0" borderId="12"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1" fillId="0" borderId="39" xfId="0" applyFont="1" applyBorder="1" applyAlignment="1">
      <alignment/>
    </xf>
    <xf numFmtId="2" fontId="0" fillId="0" borderId="39" xfId="0" applyNumberFormat="1" applyBorder="1" applyAlignment="1">
      <alignment/>
    </xf>
    <xf numFmtId="0" fontId="0" fillId="0" borderId="40" xfId="0" applyBorder="1" applyAlignment="1">
      <alignment/>
    </xf>
    <xf numFmtId="0" fontId="2" fillId="0" borderId="39" xfId="0" applyFont="1" applyBorder="1" applyAlignment="1">
      <alignment/>
    </xf>
    <xf numFmtId="2" fontId="1" fillId="0" borderId="39" xfId="0" applyNumberFormat="1" applyFont="1" applyBorder="1" applyAlignment="1">
      <alignment/>
    </xf>
    <xf numFmtId="0" fontId="0" fillId="0" borderId="41" xfId="0" applyBorder="1" applyAlignment="1">
      <alignment/>
    </xf>
    <xf numFmtId="0" fontId="5" fillId="0" borderId="32" xfId="0" applyFont="1" applyBorder="1" applyAlignment="1">
      <alignment/>
    </xf>
    <xf numFmtId="0" fontId="7" fillId="0" borderId="32" xfId="0" applyFont="1" applyBorder="1" applyAlignment="1">
      <alignment textRotation="30"/>
    </xf>
    <xf numFmtId="0" fontId="7" fillId="0" borderId="32" xfId="0" applyFont="1" applyBorder="1" applyAlignment="1">
      <alignment/>
    </xf>
    <xf numFmtId="0" fontId="5" fillId="0" borderId="32" xfId="0" applyFont="1" applyBorder="1" applyAlignment="1">
      <alignment wrapText="1"/>
    </xf>
    <xf numFmtId="0" fontId="1" fillId="0" borderId="32" xfId="0" applyFont="1" applyBorder="1" applyAlignment="1">
      <alignment wrapText="1"/>
    </xf>
    <xf numFmtId="0" fontId="1" fillId="0" borderId="42" xfId="0" applyFont="1" applyBorder="1" applyAlignment="1">
      <alignment wrapText="1"/>
    </xf>
    <xf numFmtId="0" fontId="10" fillId="0" borderId="0" xfId="0" applyFont="1" applyBorder="1" applyAlignment="1">
      <alignment wrapText="1"/>
    </xf>
    <xf numFmtId="42" fontId="0" fillId="0" borderId="9" xfId="0" applyNumberFormat="1" applyBorder="1" applyAlignment="1">
      <alignment/>
    </xf>
    <xf numFmtId="0" fontId="0" fillId="0" borderId="15" xfId="0" applyBorder="1" applyAlignment="1">
      <alignment vertical="center" wrapText="1"/>
    </xf>
    <xf numFmtId="0" fontId="0" fillId="0" borderId="16" xfId="0" applyBorder="1" applyAlignment="1">
      <alignment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0" fontId="5" fillId="0" borderId="3"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3" borderId="17" xfId="0" applyFill="1" applyBorder="1" applyAlignment="1">
      <alignment/>
    </xf>
    <xf numFmtId="44" fontId="7" fillId="3" borderId="46" xfId="0" applyNumberFormat="1" applyFont="1" applyFill="1" applyBorder="1" applyAlignment="1">
      <alignment/>
    </xf>
    <xf numFmtId="0" fontId="0" fillId="3" borderId="21" xfId="0" applyFill="1" applyBorder="1" applyAlignment="1">
      <alignment/>
    </xf>
    <xf numFmtId="0" fontId="1" fillId="0" borderId="47" xfId="0" applyFont="1" applyBorder="1" applyAlignment="1">
      <alignment vertical="top" wrapText="1"/>
    </xf>
    <xf numFmtId="0" fontId="0" fillId="0" borderId="48" xfId="0" applyBorder="1" applyAlignment="1">
      <alignment vertical="top" wrapText="1"/>
    </xf>
    <xf numFmtId="0" fontId="0" fillId="0" borderId="2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0" fillId="0" borderId="29" xfId="0" applyBorder="1" applyAlignment="1">
      <alignment vertical="top" wrapText="1"/>
    </xf>
    <xf numFmtId="0" fontId="1" fillId="0" borderId="47" xfId="0" applyFont="1" applyBorder="1" applyAlignment="1">
      <alignment wrapText="1"/>
    </xf>
    <xf numFmtId="0" fontId="1" fillId="0" borderId="48" xfId="0" applyFont="1" applyBorder="1" applyAlignment="1">
      <alignment wrapText="1"/>
    </xf>
    <xf numFmtId="0" fontId="1" fillId="0" borderId="28" xfId="0" applyFont="1" applyBorder="1" applyAlignment="1">
      <alignment wrapText="1"/>
    </xf>
    <xf numFmtId="0" fontId="1" fillId="0" borderId="49" xfId="0" applyFont="1" applyBorder="1" applyAlignment="1">
      <alignment wrapText="1"/>
    </xf>
    <xf numFmtId="0" fontId="1" fillId="0" borderId="50" xfId="0" applyFont="1" applyBorder="1" applyAlignment="1">
      <alignment wrapText="1"/>
    </xf>
    <xf numFmtId="0" fontId="1" fillId="0" borderId="29" xfId="0" applyFont="1" applyBorder="1" applyAlignment="1">
      <alignment wrapText="1"/>
    </xf>
    <xf numFmtId="0" fontId="1" fillId="0" borderId="0" xfId="0" applyFont="1" applyAlignment="1">
      <alignment/>
    </xf>
    <xf numFmtId="0" fontId="0" fillId="0" borderId="0" xfId="0" applyAlignment="1">
      <alignment/>
    </xf>
    <xf numFmtId="0" fontId="5" fillId="0" borderId="19" xfId="0" applyFont="1" applyBorder="1" applyAlignment="1">
      <alignment wrapText="1"/>
    </xf>
    <xf numFmtId="0" fontId="0" fillId="0" borderId="19" xfId="0" applyBorder="1" applyAlignment="1">
      <alignment wrapText="1"/>
    </xf>
    <xf numFmtId="0" fontId="1" fillId="0" borderId="0" xfId="0" applyFont="1" applyBorder="1" applyAlignment="1">
      <alignment/>
    </xf>
    <xf numFmtId="0" fontId="0" fillId="0" borderId="0" xfId="0" applyBorder="1" applyAlignment="1">
      <alignment/>
    </xf>
    <xf numFmtId="0" fontId="0" fillId="0" borderId="0" xfId="0" applyAlignment="1">
      <alignment vertical="top" wrapText="1"/>
    </xf>
    <xf numFmtId="0" fontId="7" fillId="0" borderId="0" xfId="0" applyFont="1" applyAlignment="1">
      <alignment vertical="top" wrapText="1"/>
    </xf>
    <xf numFmtId="0" fontId="1" fillId="0" borderId="51" xfId="0" applyFont="1" applyBorder="1" applyAlignment="1">
      <alignment/>
    </xf>
    <xf numFmtId="0" fontId="0" fillId="0" borderId="43" xfId="0" applyBorder="1" applyAlignment="1">
      <alignment/>
    </xf>
    <xf numFmtId="0" fontId="1" fillId="0" borderId="52" xfId="0" applyFont="1" applyBorder="1" applyAlignment="1">
      <alignment/>
    </xf>
    <xf numFmtId="0" fontId="1" fillId="0" borderId="53" xfId="0" applyFont="1" applyBorder="1" applyAlignment="1">
      <alignment/>
    </xf>
    <xf numFmtId="0" fontId="0" fillId="0" borderId="19" xfId="0" applyBorder="1" applyAlignment="1">
      <alignment/>
    </xf>
    <xf numFmtId="0" fontId="11" fillId="0" borderId="52" xfId="0" applyFont="1" applyBorder="1" applyAlignment="1">
      <alignment horizontal="center"/>
    </xf>
    <xf numFmtId="0" fontId="0" fillId="0" borderId="0" xfId="0" applyAlignment="1">
      <alignment horizontal="center"/>
    </xf>
    <xf numFmtId="0" fontId="0" fillId="3" borderId="52" xfId="0" applyFill="1" applyBorder="1" applyAlignment="1">
      <alignment horizontal="center"/>
    </xf>
    <xf numFmtId="0" fontId="0" fillId="3" borderId="0" xfId="0" applyFill="1" applyAlignment="1">
      <alignment horizontal="center"/>
    </xf>
    <xf numFmtId="0" fontId="7" fillId="0" borderId="12" xfId="0" applyFont="1" applyBorder="1" applyAlignment="1">
      <alignment horizontal="right"/>
    </xf>
    <xf numFmtId="0" fontId="0" fillId="0" borderId="12" xfId="0" applyBorder="1" applyAlignment="1">
      <alignment/>
    </xf>
    <xf numFmtId="0" fontId="10" fillId="0" borderId="42" xfId="0" applyFont="1" applyBorder="1" applyAlignment="1">
      <alignment wrapText="1"/>
    </xf>
    <xf numFmtId="0" fontId="0" fillId="0" borderId="37" xfId="0" applyBorder="1" applyAlignment="1">
      <alignment wrapText="1"/>
    </xf>
    <xf numFmtId="0" fontId="0" fillId="0" borderId="41" xfId="0" applyBorder="1" applyAlignment="1">
      <alignment wrapText="1"/>
    </xf>
    <xf numFmtId="0" fontId="0" fillId="0" borderId="36" xfId="0" applyBorder="1" applyAlignment="1">
      <alignment wrapText="1"/>
    </xf>
    <xf numFmtId="0" fontId="10" fillId="0" borderId="32" xfId="0" applyFont="1" applyBorder="1" applyAlignment="1">
      <alignment wrapText="1"/>
    </xf>
    <xf numFmtId="0" fontId="0" fillId="0" borderId="12" xfId="0" applyBorder="1" applyAlignment="1">
      <alignment wrapText="1"/>
    </xf>
    <xf numFmtId="0" fontId="0" fillId="0" borderId="35" xfId="0" applyBorder="1" applyAlignment="1">
      <alignment vertical="top" wrapText="1"/>
    </xf>
    <xf numFmtId="0" fontId="11" fillId="0" borderId="54" xfId="0" applyFont="1" applyBorder="1" applyAlignment="1">
      <alignment/>
    </xf>
    <xf numFmtId="0" fontId="11" fillId="0" borderId="55" xfId="0" applyFont="1" applyBorder="1" applyAlignment="1">
      <alignment/>
    </xf>
    <xf numFmtId="0" fontId="14" fillId="0" borderId="0" xfId="0" applyFont="1" applyBorder="1" applyAlignment="1">
      <alignment horizontal="center"/>
    </xf>
    <xf numFmtId="0" fontId="14" fillId="3" borderId="0" xfId="0" applyFont="1" applyFill="1" applyBorder="1" applyAlignment="1">
      <alignment horizontal="center"/>
    </xf>
    <xf numFmtId="0" fontId="12" fillId="0" borderId="47" xfId="0" applyFont="1" applyBorder="1" applyAlignment="1">
      <alignment horizontal="center" wrapText="1"/>
    </xf>
    <xf numFmtId="0" fontId="13" fillId="0" borderId="48" xfId="0" applyFont="1" applyBorder="1" applyAlignment="1">
      <alignment horizontal="center" wrapText="1"/>
    </xf>
    <xf numFmtId="0" fontId="13" fillId="0" borderId="28" xfId="0" applyFont="1" applyBorder="1" applyAlignment="1">
      <alignment horizontal="center" wrapText="1"/>
    </xf>
    <xf numFmtId="0" fontId="13" fillId="0" borderId="49" xfId="0" applyFont="1" applyBorder="1" applyAlignment="1">
      <alignment horizontal="center" wrapText="1"/>
    </xf>
    <xf numFmtId="0" fontId="13" fillId="0" borderId="50" xfId="0" applyFont="1" applyBorder="1" applyAlignment="1">
      <alignment horizontal="center" wrapText="1"/>
    </xf>
    <xf numFmtId="0" fontId="13" fillId="0" borderId="2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34"/>
  </sheetPr>
  <dimension ref="B2:T771"/>
  <sheetViews>
    <sheetView workbookViewId="0" topLeftCell="A7">
      <pane ySplit="1" topLeftCell="BM33" activePane="bottomLeft" state="frozen"/>
      <selection pane="topLeft" activeCell="A7" sqref="A7"/>
      <selection pane="bottomLeft" activeCell="F71" sqref="F71"/>
    </sheetView>
  </sheetViews>
  <sheetFormatPr defaultColWidth="9.140625" defaultRowHeight="12.75"/>
  <cols>
    <col min="1" max="1" width="3.140625" style="0" customWidth="1"/>
    <col min="2" max="2" width="25.28125" style="0" customWidth="1"/>
    <col min="3" max="3" width="5.140625" style="0" customWidth="1"/>
    <col min="4" max="4" width="5.00390625" style="0" customWidth="1"/>
    <col min="5" max="5" width="4.8515625" style="0" customWidth="1"/>
    <col min="6" max="6" width="6.421875" style="0" customWidth="1"/>
    <col min="7" max="7" width="4.8515625" style="0" customWidth="1"/>
    <col min="8" max="8" width="6.00390625" style="0" customWidth="1"/>
    <col min="9" max="9" width="3.8515625" style="0" customWidth="1"/>
    <col min="10" max="10" width="3.7109375" style="0" customWidth="1"/>
    <col min="11" max="11" width="4.8515625" style="0" customWidth="1"/>
    <col min="12" max="12" width="5.00390625" style="0" customWidth="1"/>
    <col min="13" max="13" width="10.421875" style="1" customWidth="1"/>
    <col min="14" max="14" width="6.140625" style="1" customWidth="1"/>
    <col min="15" max="15" width="10.00390625" style="0" customWidth="1"/>
    <col min="16" max="16" width="7.421875" style="0" customWidth="1"/>
    <col min="17" max="17" width="8.57421875" style="0" customWidth="1"/>
    <col min="18" max="19" width="7.00390625" style="0" customWidth="1"/>
    <col min="20" max="20" width="11.28125" style="0" bestFit="1" customWidth="1"/>
  </cols>
  <sheetData>
    <row r="2" spans="2:4" ht="12.75">
      <c r="B2" s="201" t="s">
        <v>0</v>
      </c>
      <c r="C2" s="202"/>
      <c r="D2" t="s">
        <v>3</v>
      </c>
    </row>
    <row r="3" spans="2:4" ht="12.75">
      <c r="B3" s="201" t="s">
        <v>1</v>
      </c>
      <c r="C3" s="202"/>
      <c r="D3" t="s">
        <v>4</v>
      </c>
    </row>
    <row r="4" spans="2:3" ht="14.25" customHeight="1">
      <c r="B4" s="201" t="s">
        <v>2</v>
      </c>
      <c r="C4" s="202"/>
    </row>
    <row r="5" ht="12.75" hidden="1">
      <c r="B5" s="1"/>
    </row>
    <row r="6" spans="2:19" ht="14.25" customHeight="1">
      <c r="B6" s="1"/>
      <c r="C6" s="8"/>
      <c r="D6" s="8"/>
      <c r="E6" s="8"/>
      <c r="F6" s="8"/>
      <c r="I6" s="2"/>
      <c r="J6" s="2"/>
      <c r="K6" s="2"/>
      <c r="L6" s="2"/>
      <c r="M6" s="2"/>
      <c r="N6" s="2"/>
      <c r="O6" s="2"/>
      <c r="P6" s="2"/>
      <c r="Q6" s="2"/>
      <c r="R6" s="2"/>
      <c r="S6" s="2"/>
    </row>
    <row r="7" spans="2:20" ht="57.75" customHeight="1" thickBot="1">
      <c r="B7" s="100" t="s">
        <v>467</v>
      </c>
      <c r="C7" s="94" t="s">
        <v>305</v>
      </c>
      <c r="D7" s="94" t="s">
        <v>304</v>
      </c>
      <c r="E7" s="94" t="s">
        <v>308</v>
      </c>
      <c r="F7" s="94" t="s">
        <v>307</v>
      </c>
      <c r="G7" s="94" t="s">
        <v>304</v>
      </c>
      <c r="H7" s="94" t="s">
        <v>449</v>
      </c>
      <c r="I7" s="94" t="s">
        <v>8</v>
      </c>
      <c r="J7" s="95"/>
      <c r="K7" s="203" t="s">
        <v>328</v>
      </c>
      <c r="L7" s="204"/>
      <c r="M7" s="204"/>
      <c r="N7" s="204"/>
      <c r="O7" s="204"/>
      <c r="P7" s="1"/>
      <c r="Q7" s="1"/>
      <c r="R7" s="1"/>
      <c r="S7" s="1"/>
      <c r="T7" s="1"/>
    </row>
    <row r="8" spans="2:20" ht="13.5" thickTop="1">
      <c r="B8" s="4"/>
      <c r="C8" s="6"/>
      <c r="D8" s="6"/>
      <c r="E8" s="6"/>
      <c r="F8" s="6"/>
      <c r="G8" s="6"/>
      <c r="H8" s="1"/>
      <c r="I8" s="1"/>
      <c r="J8" s="5"/>
      <c r="L8" s="28"/>
      <c r="M8" s="28"/>
      <c r="N8" s="28"/>
      <c r="O8" s="28"/>
      <c r="P8" s="28"/>
      <c r="Q8" s="28"/>
      <c r="R8" s="28"/>
      <c r="S8" s="1"/>
      <c r="T8" s="1"/>
    </row>
    <row r="9" spans="2:20" ht="15.75" customHeight="1">
      <c r="B9" s="50" t="s">
        <v>309</v>
      </c>
      <c r="C9" s="52">
        <v>260</v>
      </c>
      <c r="D9" s="52" t="s">
        <v>306</v>
      </c>
      <c r="E9" s="52">
        <v>2</v>
      </c>
      <c r="F9" s="52">
        <v>70</v>
      </c>
      <c r="G9" s="52" t="s">
        <v>306</v>
      </c>
      <c r="H9" s="52">
        <v>60</v>
      </c>
      <c r="I9" s="52">
        <v>1</v>
      </c>
      <c r="J9" s="96"/>
      <c r="K9" s="52" t="s">
        <v>326</v>
      </c>
      <c r="L9" s="52"/>
      <c r="M9" s="52"/>
      <c r="N9" s="52"/>
      <c r="O9" s="52"/>
      <c r="P9" s="1"/>
      <c r="Q9" s="1"/>
      <c r="R9" s="1"/>
      <c r="S9" s="1"/>
      <c r="T9" s="1"/>
    </row>
    <row r="10" spans="2:20" ht="12.75">
      <c r="B10" s="50" t="s">
        <v>310</v>
      </c>
      <c r="C10" s="52"/>
      <c r="D10" s="52"/>
      <c r="E10" s="52"/>
      <c r="F10" s="52">
        <v>70</v>
      </c>
      <c r="G10" s="52" t="s">
        <v>306</v>
      </c>
      <c r="H10" s="52">
        <v>60</v>
      </c>
      <c r="I10" s="52">
        <v>1</v>
      </c>
      <c r="J10" s="96"/>
      <c r="K10" s="52"/>
      <c r="L10" s="52"/>
      <c r="M10" s="52"/>
      <c r="N10" s="52"/>
      <c r="O10" s="52"/>
      <c r="P10" s="5"/>
      <c r="Q10" s="1"/>
      <c r="R10" s="1"/>
      <c r="S10" s="1"/>
      <c r="T10" s="1"/>
    </row>
    <row r="11" spans="2:20" ht="12.75">
      <c r="B11" s="50" t="s">
        <v>311</v>
      </c>
      <c r="C11" s="52"/>
      <c r="D11" s="52"/>
      <c r="E11" s="52"/>
      <c r="F11" s="52">
        <v>70</v>
      </c>
      <c r="G11" s="52" t="s">
        <v>306</v>
      </c>
      <c r="H11" s="52">
        <v>60</v>
      </c>
      <c r="I11" s="52">
        <v>1</v>
      </c>
      <c r="J11" s="96"/>
      <c r="K11" s="52"/>
      <c r="L11" s="52"/>
      <c r="M11" s="52"/>
      <c r="N11" s="52"/>
      <c r="O11" s="52"/>
      <c r="P11" s="1"/>
      <c r="Q11" s="1"/>
      <c r="R11" s="1"/>
      <c r="S11" s="1"/>
      <c r="T11" s="1"/>
    </row>
    <row r="12" spans="2:20" ht="12.75">
      <c r="B12" s="50" t="s">
        <v>312</v>
      </c>
      <c r="C12" s="52"/>
      <c r="D12" s="52"/>
      <c r="E12" s="52"/>
      <c r="F12" s="52">
        <v>70</v>
      </c>
      <c r="G12" s="52" t="s">
        <v>306</v>
      </c>
      <c r="H12" s="52">
        <v>60</v>
      </c>
      <c r="I12" s="52">
        <v>1</v>
      </c>
      <c r="J12" s="96"/>
      <c r="K12" s="52"/>
      <c r="L12" s="52"/>
      <c r="M12" s="52"/>
      <c r="N12" s="52"/>
      <c r="O12" s="52"/>
      <c r="P12" s="1"/>
      <c r="Q12" s="1"/>
      <c r="R12" s="1"/>
      <c r="S12" s="1"/>
      <c r="T12" s="1"/>
    </row>
    <row r="13" spans="2:20" ht="12.75">
      <c r="B13" s="50" t="s">
        <v>313</v>
      </c>
      <c r="C13" s="52"/>
      <c r="D13" s="52"/>
      <c r="E13" s="52"/>
      <c r="F13" s="52">
        <v>70</v>
      </c>
      <c r="G13" s="52" t="s">
        <v>306</v>
      </c>
      <c r="H13" s="52">
        <v>60</v>
      </c>
      <c r="I13" s="52">
        <v>1</v>
      </c>
      <c r="J13" s="96"/>
      <c r="K13" s="52"/>
      <c r="L13" s="52"/>
      <c r="M13" s="52"/>
      <c r="N13" s="52"/>
      <c r="O13" s="52"/>
      <c r="P13" s="1"/>
      <c r="Q13" s="1"/>
      <c r="R13" s="1"/>
      <c r="S13" s="1"/>
      <c r="T13" s="1"/>
    </row>
    <row r="14" spans="2:20" ht="12.75">
      <c r="B14" s="50" t="s">
        <v>314</v>
      </c>
      <c r="C14" s="52"/>
      <c r="D14" s="52"/>
      <c r="E14" s="52"/>
      <c r="F14" s="52">
        <v>70</v>
      </c>
      <c r="G14" s="52" t="s">
        <v>306</v>
      </c>
      <c r="H14" s="52">
        <v>60</v>
      </c>
      <c r="I14" s="52">
        <v>1</v>
      </c>
      <c r="J14" s="96"/>
      <c r="K14" s="52"/>
      <c r="L14" s="52"/>
      <c r="M14" s="52"/>
      <c r="N14" s="52"/>
      <c r="O14" s="52"/>
      <c r="P14" s="1"/>
      <c r="Q14" s="1"/>
      <c r="R14" s="1"/>
      <c r="S14" s="1"/>
      <c r="T14" s="1"/>
    </row>
    <row r="15" spans="2:20" ht="12.75">
      <c r="B15" s="50" t="s">
        <v>316</v>
      </c>
      <c r="C15" s="52">
        <v>40</v>
      </c>
      <c r="D15" s="52" t="s">
        <v>306</v>
      </c>
      <c r="E15" s="52"/>
      <c r="F15" s="52">
        <v>15</v>
      </c>
      <c r="G15" s="52" t="s">
        <v>306</v>
      </c>
      <c r="H15" s="52">
        <v>10</v>
      </c>
      <c r="I15" s="52">
        <v>1</v>
      </c>
      <c r="J15" s="96"/>
      <c r="K15" s="52" t="s">
        <v>315</v>
      </c>
      <c r="L15" s="52"/>
      <c r="M15" s="52"/>
      <c r="N15" s="52"/>
      <c r="O15" s="111"/>
      <c r="P15" s="1"/>
      <c r="Q15" s="1"/>
      <c r="R15" s="1"/>
      <c r="S15" s="1"/>
      <c r="T15" s="1"/>
    </row>
    <row r="16" spans="2:20" ht="12.75">
      <c r="B16" s="50" t="s">
        <v>302</v>
      </c>
      <c r="C16" s="52">
        <v>60</v>
      </c>
      <c r="D16" s="52" t="s">
        <v>306</v>
      </c>
      <c r="E16" s="52"/>
      <c r="F16" s="52">
        <v>15</v>
      </c>
      <c r="G16" s="52" t="s">
        <v>306</v>
      </c>
      <c r="H16" s="52">
        <v>10</v>
      </c>
      <c r="I16" s="52">
        <v>1</v>
      </c>
      <c r="J16" s="96"/>
      <c r="K16" s="195" t="s">
        <v>315</v>
      </c>
      <c r="L16" s="196"/>
      <c r="M16" s="196"/>
      <c r="N16" s="197"/>
      <c r="O16" s="111"/>
      <c r="P16" s="1"/>
      <c r="Q16" s="1"/>
      <c r="R16" s="1"/>
      <c r="S16" s="1"/>
      <c r="T16" s="1"/>
    </row>
    <row r="17" spans="2:20" ht="12.75">
      <c r="B17" s="50" t="s">
        <v>317</v>
      </c>
      <c r="C17" s="52"/>
      <c r="D17" s="52"/>
      <c r="E17" s="52"/>
      <c r="F17" s="52">
        <v>15</v>
      </c>
      <c r="G17" s="52" t="s">
        <v>306</v>
      </c>
      <c r="H17" s="52">
        <v>10</v>
      </c>
      <c r="I17" s="52">
        <v>1</v>
      </c>
      <c r="J17" s="96"/>
      <c r="K17" s="198"/>
      <c r="L17" s="199"/>
      <c r="M17" s="199"/>
      <c r="N17" s="200"/>
      <c r="O17" s="111"/>
      <c r="P17" s="1"/>
      <c r="Q17" s="1"/>
      <c r="R17" s="1"/>
      <c r="S17" s="1"/>
      <c r="T17" s="1"/>
    </row>
    <row r="18" spans="2:20" ht="12.75">
      <c r="B18" s="50" t="s">
        <v>318</v>
      </c>
      <c r="C18" s="52"/>
      <c r="D18" s="52"/>
      <c r="E18" s="52"/>
      <c r="F18" s="52">
        <v>15</v>
      </c>
      <c r="G18" s="52" t="s">
        <v>306</v>
      </c>
      <c r="H18" s="52">
        <v>10</v>
      </c>
      <c r="I18" s="52">
        <v>1</v>
      </c>
      <c r="J18" s="96"/>
      <c r="K18" s="52"/>
      <c r="L18" s="52"/>
      <c r="M18" s="52"/>
      <c r="N18" s="52"/>
      <c r="O18" s="111"/>
      <c r="P18" s="1"/>
      <c r="Q18" s="1"/>
      <c r="R18" s="1"/>
      <c r="S18" s="1"/>
      <c r="T18" s="1"/>
    </row>
    <row r="19" spans="2:20" ht="12.75">
      <c r="B19" s="50" t="s">
        <v>319</v>
      </c>
      <c r="C19" s="52"/>
      <c r="D19" s="52"/>
      <c r="E19" s="52"/>
      <c r="F19" s="52">
        <v>15</v>
      </c>
      <c r="G19" s="52" t="s">
        <v>306</v>
      </c>
      <c r="H19" s="52">
        <v>10</v>
      </c>
      <c r="I19" s="52">
        <v>1</v>
      </c>
      <c r="J19" s="96"/>
      <c r="K19" s="52"/>
      <c r="L19" s="52"/>
      <c r="M19" s="52"/>
      <c r="N19" s="52"/>
      <c r="O19" s="111"/>
      <c r="P19" s="1"/>
      <c r="Q19" s="1"/>
      <c r="R19" s="1"/>
      <c r="S19" s="1"/>
      <c r="T19" s="1"/>
    </row>
    <row r="20" spans="2:20" ht="12.75">
      <c r="B20" s="97" t="s">
        <v>320</v>
      </c>
      <c r="C20" s="52">
        <v>80</v>
      </c>
      <c r="D20" s="52" t="s">
        <v>306</v>
      </c>
      <c r="E20" s="52"/>
      <c r="F20" s="52">
        <v>15</v>
      </c>
      <c r="G20" s="52" t="s">
        <v>306</v>
      </c>
      <c r="H20" s="52">
        <v>10</v>
      </c>
      <c r="I20" s="52">
        <v>1</v>
      </c>
      <c r="J20" s="96"/>
      <c r="K20" s="195" t="s">
        <v>321</v>
      </c>
      <c r="L20" s="196"/>
      <c r="M20" s="196"/>
      <c r="N20" s="197"/>
      <c r="O20" s="112"/>
      <c r="P20" s="1"/>
      <c r="Q20" s="1"/>
      <c r="R20" s="1"/>
      <c r="S20" s="1"/>
      <c r="T20" s="1"/>
    </row>
    <row r="21" spans="2:20" ht="12.75">
      <c r="B21" s="97" t="s">
        <v>320</v>
      </c>
      <c r="C21" s="52"/>
      <c r="D21" s="52"/>
      <c r="E21" s="52"/>
      <c r="F21" s="52">
        <v>15</v>
      </c>
      <c r="G21" s="52" t="s">
        <v>306</v>
      </c>
      <c r="H21" s="52">
        <v>10</v>
      </c>
      <c r="I21" s="52">
        <v>1</v>
      </c>
      <c r="J21" s="96"/>
      <c r="K21" s="198"/>
      <c r="L21" s="199"/>
      <c r="M21" s="199"/>
      <c r="N21" s="200"/>
      <c r="O21" s="112"/>
      <c r="P21" s="1"/>
      <c r="Q21" s="1"/>
      <c r="R21" s="1"/>
      <c r="S21" s="1"/>
      <c r="T21" s="1"/>
    </row>
    <row r="22" spans="2:20" ht="12.75">
      <c r="B22" s="50" t="s">
        <v>322</v>
      </c>
      <c r="C22" s="52"/>
      <c r="D22" s="52"/>
      <c r="E22" s="52"/>
      <c r="F22" s="52">
        <v>15</v>
      </c>
      <c r="G22" s="52" t="s">
        <v>306</v>
      </c>
      <c r="H22" s="52">
        <v>10</v>
      </c>
      <c r="I22" s="52">
        <v>1</v>
      </c>
      <c r="J22" s="96"/>
      <c r="K22" s="52"/>
      <c r="L22" s="52"/>
      <c r="M22" s="52"/>
      <c r="N22" s="52"/>
      <c r="O22" s="111"/>
      <c r="P22" s="1"/>
      <c r="Q22" s="1"/>
      <c r="R22" s="1"/>
      <c r="S22" s="1"/>
      <c r="T22" s="1"/>
    </row>
    <row r="23" spans="2:20" ht="12.75">
      <c r="B23" s="97" t="s">
        <v>323</v>
      </c>
      <c r="C23" s="52"/>
      <c r="D23" s="52"/>
      <c r="E23" s="52"/>
      <c r="F23" s="52">
        <v>15</v>
      </c>
      <c r="G23" s="52" t="s">
        <v>306</v>
      </c>
      <c r="H23" s="52">
        <v>10</v>
      </c>
      <c r="I23" s="52">
        <v>1</v>
      </c>
      <c r="J23" s="96"/>
      <c r="K23" s="52"/>
      <c r="L23" s="52"/>
      <c r="M23" s="52"/>
      <c r="N23" s="52"/>
      <c r="O23" s="111"/>
      <c r="P23" s="1"/>
      <c r="Q23" s="1"/>
      <c r="R23" s="1"/>
      <c r="S23" s="1"/>
      <c r="T23" s="1"/>
    </row>
    <row r="24" spans="2:20" ht="12.75">
      <c r="B24" s="97" t="s">
        <v>324</v>
      </c>
      <c r="C24" s="52">
        <v>100</v>
      </c>
      <c r="D24" s="52" t="s">
        <v>306</v>
      </c>
      <c r="E24" s="52"/>
      <c r="F24" s="52">
        <v>15</v>
      </c>
      <c r="G24" s="52" t="s">
        <v>306</v>
      </c>
      <c r="H24" s="52">
        <v>10</v>
      </c>
      <c r="I24" s="52">
        <v>1</v>
      </c>
      <c r="J24" s="96"/>
      <c r="K24" s="52" t="s">
        <v>326</v>
      </c>
      <c r="L24" s="52"/>
      <c r="M24" s="52"/>
      <c r="N24" s="52"/>
      <c r="O24" s="111"/>
      <c r="P24" s="1"/>
      <c r="Q24" s="1"/>
      <c r="R24" s="1"/>
      <c r="S24" s="1"/>
      <c r="T24" s="1"/>
    </row>
    <row r="25" spans="2:20" ht="12.75">
      <c r="B25" s="97" t="s">
        <v>325</v>
      </c>
      <c r="C25" s="52"/>
      <c r="D25" s="52"/>
      <c r="E25" s="52"/>
      <c r="F25" s="52">
        <v>15</v>
      </c>
      <c r="G25" s="52" t="s">
        <v>306</v>
      </c>
      <c r="H25" s="52">
        <v>10</v>
      </c>
      <c r="I25" s="52">
        <v>1</v>
      </c>
      <c r="J25" s="96"/>
      <c r="K25" s="52"/>
      <c r="L25" s="52"/>
      <c r="M25" s="52"/>
      <c r="N25" s="52"/>
      <c r="O25" s="111"/>
      <c r="P25" s="1"/>
      <c r="Q25" s="1"/>
      <c r="R25" s="1"/>
      <c r="S25" s="1"/>
      <c r="T25" s="1"/>
    </row>
    <row r="26" spans="2:20" ht="12.75">
      <c r="B26" s="97" t="s">
        <v>303</v>
      </c>
      <c r="C26" s="52">
        <v>100</v>
      </c>
      <c r="D26" s="52" t="s">
        <v>306</v>
      </c>
      <c r="E26" s="52"/>
      <c r="F26" s="52">
        <v>15</v>
      </c>
      <c r="G26" s="52" t="s">
        <v>306</v>
      </c>
      <c r="H26" s="52">
        <v>10</v>
      </c>
      <c r="I26" s="52">
        <v>1</v>
      </c>
      <c r="J26" s="96"/>
      <c r="K26" s="189" t="s">
        <v>321</v>
      </c>
      <c r="L26" s="190"/>
      <c r="M26" s="190"/>
      <c r="N26" s="191"/>
      <c r="O26" s="109"/>
      <c r="P26" s="1"/>
      <c r="Q26" s="1"/>
      <c r="R26" s="1"/>
      <c r="S26" s="1"/>
      <c r="T26" s="1"/>
    </row>
    <row r="27" spans="2:20" ht="12.75">
      <c r="B27" s="97" t="s">
        <v>327</v>
      </c>
      <c r="C27" s="52"/>
      <c r="D27" s="52"/>
      <c r="E27" s="52"/>
      <c r="F27" s="52">
        <v>15</v>
      </c>
      <c r="G27" s="52" t="s">
        <v>306</v>
      </c>
      <c r="H27" s="52">
        <v>10</v>
      </c>
      <c r="I27" s="52">
        <v>1</v>
      </c>
      <c r="J27" s="96"/>
      <c r="K27" s="192"/>
      <c r="L27" s="193"/>
      <c r="M27" s="193"/>
      <c r="N27" s="194"/>
      <c r="O27" s="110"/>
      <c r="P27" s="1"/>
      <c r="Q27" s="1"/>
      <c r="R27" s="1"/>
      <c r="S27" s="1"/>
      <c r="T27" s="1"/>
    </row>
    <row r="28" spans="2:20" ht="12.75">
      <c r="B28" s="97" t="s">
        <v>327</v>
      </c>
      <c r="C28" s="52"/>
      <c r="D28" s="52"/>
      <c r="E28" s="52"/>
      <c r="F28" s="52">
        <v>15</v>
      </c>
      <c r="G28" s="52" t="s">
        <v>306</v>
      </c>
      <c r="H28" s="52">
        <v>10</v>
      </c>
      <c r="I28" s="52">
        <v>1</v>
      </c>
      <c r="J28" s="96"/>
      <c r="K28" s="52"/>
      <c r="L28" s="52"/>
      <c r="M28" s="52"/>
      <c r="N28" s="52"/>
      <c r="O28" s="111"/>
      <c r="P28" s="1"/>
      <c r="Q28" s="1"/>
      <c r="R28" s="1"/>
      <c r="S28" s="1"/>
      <c r="T28" s="1"/>
    </row>
    <row r="29" spans="2:20" ht="12.75">
      <c r="B29" s="97" t="s">
        <v>327</v>
      </c>
      <c r="C29" s="52"/>
      <c r="D29" s="52"/>
      <c r="E29" s="52"/>
      <c r="F29" s="52">
        <v>15</v>
      </c>
      <c r="G29" s="52" t="s">
        <v>306</v>
      </c>
      <c r="H29" s="52">
        <v>10</v>
      </c>
      <c r="I29" s="52">
        <v>1</v>
      </c>
      <c r="J29" s="96"/>
      <c r="K29" s="52"/>
      <c r="L29" s="52"/>
      <c r="M29" s="52"/>
      <c r="N29" s="52"/>
      <c r="O29" s="52"/>
      <c r="P29" s="1"/>
      <c r="Q29" s="1"/>
      <c r="R29" s="1"/>
      <c r="S29" s="1"/>
      <c r="T29" s="1"/>
    </row>
    <row r="30" spans="2:20" ht="12.75">
      <c r="B30" s="97" t="s">
        <v>327</v>
      </c>
      <c r="C30" s="52"/>
      <c r="D30" s="52"/>
      <c r="E30" s="52"/>
      <c r="F30" s="52">
        <v>15</v>
      </c>
      <c r="G30" s="52" t="s">
        <v>306</v>
      </c>
      <c r="H30" s="52">
        <v>10</v>
      </c>
      <c r="I30" s="52">
        <v>1</v>
      </c>
      <c r="J30" s="96"/>
      <c r="K30" s="52"/>
      <c r="L30" s="52"/>
      <c r="M30" s="52"/>
      <c r="N30" s="52"/>
      <c r="O30" s="52"/>
      <c r="P30" s="1"/>
      <c r="Q30" s="1"/>
      <c r="R30" s="1"/>
      <c r="S30" s="1"/>
      <c r="T30" s="1"/>
    </row>
    <row r="31" spans="2:20" ht="12.75">
      <c r="B31" s="97" t="s">
        <v>327</v>
      </c>
      <c r="C31" s="52"/>
      <c r="D31" s="52"/>
      <c r="E31" s="52"/>
      <c r="F31" s="52">
        <v>15</v>
      </c>
      <c r="G31" s="52" t="s">
        <v>306</v>
      </c>
      <c r="H31" s="52">
        <v>10</v>
      </c>
      <c r="I31" s="52">
        <v>1</v>
      </c>
      <c r="J31" s="96"/>
      <c r="K31" s="52"/>
      <c r="L31" s="52"/>
      <c r="M31" s="52"/>
      <c r="N31" s="52"/>
      <c r="O31" s="52"/>
      <c r="P31" s="1"/>
      <c r="Q31" s="1"/>
      <c r="R31" s="1"/>
      <c r="S31" s="1"/>
      <c r="T31" s="1"/>
    </row>
    <row r="32" spans="2:20" ht="12.75">
      <c r="B32" s="97" t="s">
        <v>327</v>
      </c>
      <c r="C32" s="52"/>
      <c r="D32" s="52"/>
      <c r="E32" s="52"/>
      <c r="F32" s="52">
        <v>15</v>
      </c>
      <c r="G32" s="52" t="s">
        <v>306</v>
      </c>
      <c r="H32" s="52">
        <v>10</v>
      </c>
      <c r="I32" s="52">
        <v>1</v>
      </c>
      <c r="J32" s="96"/>
      <c r="K32" s="52"/>
      <c r="L32" s="52"/>
      <c r="M32" s="52"/>
      <c r="N32" s="52"/>
      <c r="O32" s="52"/>
      <c r="P32" s="1"/>
      <c r="Q32" s="1"/>
      <c r="R32" s="1"/>
      <c r="S32" s="1"/>
      <c r="T32" s="1"/>
    </row>
    <row r="33" spans="2:20" ht="12.75">
      <c r="B33" s="97" t="s">
        <v>327</v>
      </c>
      <c r="C33" s="52"/>
      <c r="D33" s="52"/>
      <c r="E33" s="52"/>
      <c r="F33" s="52">
        <v>15</v>
      </c>
      <c r="G33" s="52" t="s">
        <v>306</v>
      </c>
      <c r="H33" s="52">
        <v>10</v>
      </c>
      <c r="I33" s="52">
        <v>1</v>
      </c>
      <c r="J33" s="96"/>
      <c r="K33" s="52"/>
      <c r="L33" s="52"/>
      <c r="M33" s="52"/>
      <c r="N33" s="52"/>
      <c r="O33" s="52"/>
      <c r="P33" s="1"/>
      <c r="Q33" s="1"/>
      <c r="R33" s="1"/>
      <c r="S33" s="1"/>
      <c r="T33" s="1"/>
    </row>
    <row r="34" spans="2:20" ht="12.75">
      <c r="B34" s="97" t="s">
        <v>327</v>
      </c>
      <c r="C34" s="52"/>
      <c r="D34" s="52"/>
      <c r="E34" s="52"/>
      <c r="F34" s="52">
        <v>15</v>
      </c>
      <c r="G34" s="52" t="s">
        <v>306</v>
      </c>
      <c r="H34" s="52">
        <v>10</v>
      </c>
      <c r="I34" s="52">
        <v>1</v>
      </c>
      <c r="J34" s="96"/>
      <c r="K34" s="52"/>
      <c r="L34" s="52"/>
      <c r="M34" s="52"/>
      <c r="N34" s="52"/>
      <c r="O34" s="52"/>
      <c r="P34" s="1"/>
      <c r="Q34" s="1"/>
      <c r="R34" s="1"/>
      <c r="S34" s="1"/>
      <c r="T34" s="1"/>
    </row>
    <row r="35" spans="2:20" ht="12.75">
      <c r="B35" s="97" t="s">
        <v>327</v>
      </c>
      <c r="C35" s="52"/>
      <c r="D35" s="52"/>
      <c r="E35" s="52"/>
      <c r="F35" s="52">
        <v>15</v>
      </c>
      <c r="G35" s="52" t="s">
        <v>306</v>
      </c>
      <c r="H35" s="52">
        <v>10</v>
      </c>
      <c r="I35" s="52">
        <v>1</v>
      </c>
      <c r="J35" s="96"/>
      <c r="K35" s="52"/>
      <c r="L35" s="52"/>
      <c r="M35" s="52"/>
      <c r="N35" s="52"/>
      <c r="O35" s="52"/>
      <c r="P35" s="1"/>
      <c r="Q35" s="1"/>
      <c r="R35" s="1"/>
      <c r="S35" s="1"/>
      <c r="T35" s="1"/>
    </row>
    <row r="36" spans="2:20" ht="12.75">
      <c r="B36" s="97" t="s">
        <v>327</v>
      </c>
      <c r="C36" s="52"/>
      <c r="D36" s="52"/>
      <c r="E36" s="52"/>
      <c r="F36" s="52">
        <v>15</v>
      </c>
      <c r="G36" s="52" t="s">
        <v>306</v>
      </c>
      <c r="H36" s="52">
        <v>10</v>
      </c>
      <c r="I36" s="52">
        <v>1</v>
      </c>
      <c r="J36" s="96"/>
      <c r="K36" s="52"/>
      <c r="L36" s="52"/>
      <c r="M36" s="52"/>
      <c r="N36" s="52"/>
      <c r="O36" s="52"/>
      <c r="P36" s="1"/>
      <c r="Q36" s="1"/>
      <c r="R36" s="1"/>
      <c r="S36" s="1"/>
      <c r="T36" s="1"/>
    </row>
    <row r="37" spans="2:20" ht="12.75">
      <c r="B37" s="97" t="s">
        <v>327</v>
      </c>
      <c r="C37" s="52"/>
      <c r="D37" s="52"/>
      <c r="E37" s="52"/>
      <c r="F37" s="52">
        <v>15</v>
      </c>
      <c r="G37" s="52" t="s">
        <v>306</v>
      </c>
      <c r="H37" s="52">
        <v>10</v>
      </c>
      <c r="I37" s="52">
        <v>1</v>
      </c>
      <c r="J37" s="96"/>
      <c r="K37" s="52"/>
      <c r="L37" s="52"/>
      <c r="M37" s="52"/>
      <c r="N37" s="52"/>
      <c r="O37" s="52"/>
      <c r="P37" s="1"/>
      <c r="Q37" s="1"/>
      <c r="R37" s="1"/>
      <c r="S37" s="1"/>
      <c r="T37" s="1"/>
    </row>
    <row r="38" spans="2:20" ht="12.75">
      <c r="B38" s="97" t="s">
        <v>327</v>
      </c>
      <c r="C38" s="52"/>
      <c r="D38" s="52"/>
      <c r="E38" s="52"/>
      <c r="F38" s="52">
        <v>15</v>
      </c>
      <c r="G38" s="52" t="s">
        <v>306</v>
      </c>
      <c r="H38" s="52">
        <v>10</v>
      </c>
      <c r="I38" s="52">
        <v>1</v>
      </c>
      <c r="J38" s="96"/>
      <c r="K38" s="52"/>
      <c r="L38" s="52"/>
      <c r="M38" s="52"/>
      <c r="N38" s="52"/>
      <c r="O38" s="52"/>
      <c r="P38" s="1"/>
      <c r="Q38" s="1"/>
      <c r="R38" s="1"/>
      <c r="S38" s="1"/>
      <c r="T38" s="1"/>
    </row>
    <row r="39" spans="2:20" ht="12.75">
      <c r="B39" s="97" t="s">
        <v>393</v>
      </c>
      <c r="C39" s="52">
        <v>40</v>
      </c>
      <c r="D39" s="52" t="s">
        <v>306</v>
      </c>
      <c r="E39" s="52"/>
      <c r="F39" s="52">
        <v>15</v>
      </c>
      <c r="G39" s="52" t="s">
        <v>306</v>
      </c>
      <c r="H39" s="52">
        <v>10</v>
      </c>
      <c r="I39" s="52">
        <v>1</v>
      </c>
      <c r="J39" s="96"/>
      <c r="K39" s="52" t="s">
        <v>397</v>
      </c>
      <c r="L39" s="52"/>
      <c r="M39" s="52"/>
      <c r="N39" s="52"/>
      <c r="O39" s="52"/>
      <c r="P39" s="1"/>
      <c r="Q39" s="1"/>
      <c r="R39" s="1"/>
      <c r="S39" s="1"/>
      <c r="T39" s="1"/>
    </row>
    <row r="40" spans="2:20" ht="12.75">
      <c r="B40" s="97" t="s">
        <v>394</v>
      </c>
      <c r="C40" s="52">
        <v>150</v>
      </c>
      <c r="D40" s="52" t="s">
        <v>306</v>
      </c>
      <c r="E40" s="52"/>
      <c r="F40" s="52">
        <v>15</v>
      </c>
      <c r="G40" s="52" t="s">
        <v>306</v>
      </c>
      <c r="H40" s="52">
        <v>10</v>
      </c>
      <c r="I40" s="52">
        <v>1</v>
      </c>
      <c r="J40" s="96"/>
      <c r="K40" s="52" t="s">
        <v>397</v>
      </c>
      <c r="L40" s="52"/>
      <c r="M40" s="52"/>
      <c r="N40" s="52"/>
      <c r="O40" s="52"/>
      <c r="P40" s="1"/>
      <c r="Q40" s="1"/>
      <c r="R40" s="1"/>
      <c r="S40" s="1"/>
      <c r="T40" s="1"/>
    </row>
    <row r="41" spans="2:20" ht="12.75">
      <c r="B41" s="97" t="s">
        <v>395</v>
      </c>
      <c r="C41" s="52">
        <v>100</v>
      </c>
      <c r="D41" s="52" t="s">
        <v>306</v>
      </c>
      <c r="E41" s="52"/>
      <c r="F41" s="52">
        <v>15</v>
      </c>
      <c r="G41" s="52" t="s">
        <v>306</v>
      </c>
      <c r="H41" s="52">
        <v>10</v>
      </c>
      <c r="I41" s="52">
        <v>1</v>
      </c>
      <c r="J41" s="96"/>
      <c r="K41" s="52" t="s">
        <v>397</v>
      </c>
      <c r="L41" s="52"/>
      <c r="M41" s="52"/>
      <c r="N41" s="52"/>
      <c r="O41" s="52"/>
      <c r="P41" s="1"/>
      <c r="Q41" s="1"/>
      <c r="R41" s="1"/>
      <c r="S41" s="1"/>
      <c r="T41" s="1"/>
    </row>
    <row r="42" spans="2:20" ht="12.75">
      <c r="B42" s="97" t="s">
        <v>396</v>
      </c>
      <c r="C42" s="52">
        <v>100</v>
      </c>
      <c r="D42" s="52" t="s">
        <v>306</v>
      </c>
      <c r="E42" s="52"/>
      <c r="F42" s="52">
        <v>15</v>
      </c>
      <c r="G42" s="52" t="s">
        <v>306</v>
      </c>
      <c r="H42" s="52">
        <v>10</v>
      </c>
      <c r="I42" s="52">
        <v>1</v>
      </c>
      <c r="J42" s="96"/>
      <c r="K42" s="52" t="s">
        <v>397</v>
      </c>
      <c r="L42" s="52"/>
      <c r="M42" s="52"/>
      <c r="N42" s="52"/>
      <c r="O42" s="52"/>
      <c r="P42" s="1"/>
      <c r="Q42" s="1"/>
      <c r="R42" s="1"/>
      <c r="S42" s="1"/>
      <c r="T42" s="1"/>
    </row>
    <row r="43" spans="2:20" ht="12.75">
      <c r="B43" s="4"/>
      <c r="D43" s="1"/>
      <c r="E43" s="1"/>
      <c r="F43" s="1"/>
      <c r="G43" s="1"/>
      <c r="H43" s="1"/>
      <c r="I43" s="1"/>
      <c r="J43" s="5"/>
      <c r="K43" s="1"/>
      <c r="L43" s="1"/>
      <c r="O43" s="1"/>
      <c r="P43" s="1"/>
      <c r="Q43" s="1"/>
      <c r="R43" s="1"/>
      <c r="S43" s="1"/>
      <c r="T43" s="1"/>
    </row>
    <row r="44" spans="2:20" ht="13.5" thickBot="1">
      <c r="B44" s="4"/>
      <c r="D44" s="1"/>
      <c r="E44" s="1"/>
      <c r="F44" s="1"/>
      <c r="G44" s="1"/>
      <c r="H44" s="1"/>
      <c r="I44" s="1"/>
      <c r="J44" s="5"/>
      <c r="K44" s="1"/>
      <c r="L44" s="1"/>
      <c r="O44" s="1"/>
      <c r="P44" s="1"/>
      <c r="Q44" s="1"/>
      <c r="R44" s="1"/>
      <c r="S44" s="1"/>
      <c r="T44" s="1"/>
    </row>
    <row r="45" spans="2:20" ht="13.5" hidden="1" thickBot="1">
      <c r="B45" s="65" t="s">
        <v>330</v>
      </c>
      <c r="C45" s="35">
        <f>SUM(C9:C38)</f>
        <v>640</v>
      </c>
      <c r="D45" s="35" t="s">
        <v>306</v>
      </c>
      <c r="E45" s="35"/>
      <c r="F45" s="35">
        <f>SUM(F9:F38)</f>
        <v>780</v>
      </c>
      <c r="G45" s="35" t="s">
        <v>306</v>
      </c>
      <c r="H45" s="35">
        <f>SUM(H9:H38)</f>
        <v>600</v>
      </c>
      <c r="I45" s="35" t="s">
        <v>329</v>
      </c>
      <c r="J45" s="90"/>
      <c r="K45" s="35"/>
      <c r="L45" s="28"/>
      <c r="O45" s="1"/>
      <c r="P45" s="1"/>
      <c r="Q45" s="1"/>
      <c r="R45" s="1"/>
      <c r="S45" s="1"/>
      <c r="T45" s="1"/>
    </row>
    <row r="46" spans="2:20" ht="13.5" thickBot="1">
      <c r="B46" s="29"/>
      <c r="C46" s="6"/>
      <c r="D46" s="6"/>
      <c r="E46" s="6"/>
      <c r="F46" s="6"/>
      <c r="G46" s="6"/>
      <c r="H46" s="6"/>
      <c r="I46" s="6"/>
      <c r="J46" s="30"/>
      <c r="K46" s="6"/>
      <c r="L46" s="1"/>
      <c r="O46" s="74"/>
      <c r="P46" s="57" t="s">
        <v>448</v>
      </c>
      <c r="Q46" s="58" t="s">
        <v>421</v>
      </c>
      <c r="R46" s="56" t="s">
        <v>423</v>
      </c>
      <c r="S46" s="57" t="s">
        <v>422</v>
      </c>
      <c r="T46" s="57" t="s">
        <v>424</v>
      </c>
    </row>
    <row r="47" spans="2:20" ht="12.75">
      <c r="B47" s="79" t="s">
        <v>465</v>
      </c>
      <c r="C47" s="85">
        <f>SUM(H11:H44)</f>
        <v>520</v>
      </c>
      <c r="D47" s="91" t="s">
        <v>333</v>
      </c>
      <c r="E47" s="92"/>
      <c r="F47" s="91"/>
      <c r="G47" s="93"/>
      <c r="H47" s="60"/>
      <c r="I47" s="60"/>
      <c r="J47" s="62"/>
      <c r="K47" s="36"/>
      <c r="L47" s="36"/>
      <c r="M47" s="37"/>
      <c r="N47" s="37"/>
      <c r="O47" s="101" t="s">
        <v>469</v>
      </c>
      <c r="P47" s="53">
        <v>55</v>
      </c>
      <c r="Q47" s="104">
        <f>P47*C47/100</f>
        <v>286</v>
      </c>
      <c r="R47" s="62">
        <v>1</v>
      </c>
      <c r="S47" s="36">
        <f>C47/100*R47</f>
        <v>5.2</v>
      </c>
      <c r="T47" s="63">
        <f>(C47/100*R47)*hardware!$K$4</f>
        <v>236.34000000000003</v>
      </c>
    </row>
    <row r="48" spans="2:20" ht="12.75">
      <c r="B48" s="80" t="s">
        <v>465</v>
      </c>
      <c r="C48" s="41">
        <f>SUM(F45,C45)</f>
        <v>1420</v>
      </c>
      <c r="D48" s="44" t="s">
        <v>332</v>
      </c>
      <c r="E48" s="37"/>
      <c r="F48" s="44"/>
      <c r="G48" s="44"/>
      <c r="H48" s="36"/>
      <c r="I48" s="36"/>
      <c r="J48" s="62"/>
      <c r="K48" s="36"/>
      <c r="L48" s="36"/>
      <c r="M48" s="37"/>
      <c r="N48" s="37"/>
      <c r="O48" s="101" t="s">
        <v>469</v>
      </c>
      <c r="P48" s="53">
        <v>22</v>
      </c>
      <c r="Q48" s="104">
        <f>C48*P48/100</f>
        <v>312.4</v>
      </c>
      <c r="R48" s="62">
        <v>1</v>
      </c>
      <c r="S48" s="36">
        <f>C48/100*R48</f>
        <v>14.2</v>
      </c>
      <c r="T48" s="63">
        <f>(C48/100*R48)*hardware!$K$4</f>
        <v>645.39</v>
      </c>
    </row>
    <row r="49" spans="2:20" ht="12.75">
      <c r="B49" s="80" t="s">
        <v>465</v>
      </c>
      <c r="C49" s="41">
        <f>SUM(E9:E42)</f>
        <v>2</v>
      </c>
      <c r="D49" s="37" t="s">
        <v>464</v>
      </c>
      <c r="E49" s="37"/>
      <c r="F49" s="37"/>
      <c r="G49" s="37"/>
      <c r="H49" s="37"/>
      <c r="I49" s="37"/>
      <c r="J49" s="108"/>
      <c r="K49" s="37"/>
      <c r="L49" s="37"/>
      <c r="M49" s="37"/>
      <c r="N49" s="37"/>
      <c r="O49" s="101" t="s">
        <v>470</v>
      </c>
      <c r="P49" s="53">
        <v>20</v>
      </c>
      <c r="Q49" s="104">
        <f>C49*P49/100</f>
        <v>0.4</v>
      </c>
      <c r="R49" s="62">
        <v>4</v>
      </c>
      <c r="S49" s="36">
        <f>C49*R49</f>
        <v>8</v>
      </c>
      <c r="T49" s="63">
        <f>(C49*R49)*hardware!$K$4</f>
        <v>363.6</v>
      </c>
    </row>
    <row r="50" spans="2:20" ht="13.5" thickBot="1">
      <c r="B50" s="82" t="s">
        <v>465</v>
      </c>
      <c r="C50" s="66">
        <f>COUNT(H9:H49)</f>
        <v>35</v>
      </c>
      <c r="D50" s="67" t="s">
        <v>468</v>
      </c>
      <c r="E50" s="67"/>
      <c r="F50" s="67"/>
      <c r="G50" s="67"/>
      <c r="H50" s="67"/>
      <c r="I50" s="67"/>
      <c r="J50" s="108"/>
      <c r="K50" s="37"/>
      <c r="L50" s="37"/>
      <c r="M50" s="37"/>
      <c r="N50" s="37"/>
      <c r="O50" s="105" t="s">
        <v>470</v>
      </c>
      <c r="P50" s="106">
        <v>25</v>
      </c>
      <c r="Q50" s="107">
        <f>C50*P50</f>
        <v>875</v>
      </c>
      <c r="R50" s="62">
        <v>1.5</v>
      </c>
      <c r="S50" s="36">
        <f>C50*R50</f>
        <v>52.5</v>
      </c>
      <c r="T50" s="63">
        <f>(C50*R50)*hardware!$K$4</f>
        <v>2386.125</v>
      </c>
    </row>
    <row r="51" spans="2:20" ht="12.75">
      <c r="B51" s="4"/>
      <c r="D51" s="1"/>
      <c r="E51" s="1"/>
      <c r="F51" s="1"/>
      <c r="G51" s="1"/>
      <c r="H51" s="1"/>
      <c r="I51" s="1"/>
      <c r="J51" s="5"/>
      <c r="L51" s="35"/>
      <c r="O51" s="65" t="s">
        <v>399</v>
      </c>
      <c r="P51" s="102"/>
      <c r="Q51" s="103">
        <f>SUM(Q47:Q50)</f>
        <v>1473.8</v>
      </c>
      <c r="R51" s="75"/>
      <c r="S51" s="75">
        <f>SUM(S47:S50)</f>
        <v>79.9</v>
      </c>
      <c r="T51" s="187">
        <f>SUM(T47:T50)</f>
        <v>3631.455</v>
      </c>
    </row>
    <row r="52" spans="2:20" ht="12.75">
      <c r="B52" s="4"/>
      <c r="D52" s="1"/>
      <c r="E52" s="1"/>
      <c r="F52" s="1"/>
      <c r="G52" s="1"/>
      <c r="H52" s="1"/>
      <c r="I52" s="1"/>
      <c r="J52" s="5"/>
      <c r="K52" s="1"/>
      <c r="L52" s="1"/>
      <c r="O52" s="1"/>
      <c r="P52" s="1"/>
      <c r="Q52" s="1"/>
      <c r="R52" s="1"/>
      <c r="S52" s="1"/>
      <c r="T52" s="1"/>
    </row>
    <row r="53" spans="2:20" ht="12.75">
      <c r="B53" s="4"/>
      <c r="D53" s="1"/>
      <c r="E53" s="1"/>
      <c r="F53" s="1"/>
      <c r="G53" s="1"/>
      <c r="H53" s="1"/>
      <c r="I53" s="1"/>
      <c r="J53" s="5"/>
      <c r="K53" s="1"/>
      <c r="L53" s="1"/>
      <c r="O53" s="1"/>
      <c r="P53" s="1"/>
      <c r="Q53" s="1"/>
      <c r="R53" s="1"/>
      <c r="S53" s="1"/>
      <c r="T53" s="1"/>
    </row>
    <row r="54" spans="2:20" ht="12.75">
      <c r="B54" s="4"/>
      <c r="D54" s="1"/>
      <c r="E54" s="1"/>
      <c r="F54" s="1"/>
      <c r="G54" s="1"/>
      <c r="H54" s="1"/>
      <c r="I54" s="1"/>
      <c r="J54" s="5"/>
      <c r="K54" s="1"/>
      <c r="L54" s="1"/>
      <c r="O54" s="1"/>
      <c r="P54" s="1"/>
      <c r="Q54" s="1"/>
      <c r="R54" s="1"/>
      <c r="S54" s="1"/>
      <c r="T54" s="1"/>
    </row>
    <row r="55" spans="2:20" ht="12.75">
      <c r="B55" s="4"/>
      <c r="D55" s="1"/>
      <c r="E55" s="1"/>
      <c r="F55" s="1"/>
      <c r="G55" s="1"/>
      <c r="H55" s="1"/>
      <c r="I55" s="1"/>
      <c r="J55" s="5"/>
      <c r="K55" s="1"/>
      <c r="L55" s="1"/>
      <c r="O55" s="1"/>
      <c r="P55" s="1"/>
      <c r="Q55" s="1"/>
      <c r="R55" s="1"/>
      <c r="S55" s="1"/>
      <c r="T55" s="1"/>
    </row>
    <row r="56" spans="2:20" ht="12.75">
      <c r="B56" s="4"/>
      <c r="D56" s="1"/>
      <c r="E56" s="1"/>
      <c r="F56" s="1"/>
      <c r="G56" s="1"/>
      <c r="H56" s="1"/>
      <c r="I56" s="1"/>
      <c r="J56" s="5"/>
      <c r="K56" s="1"/>
      <c r="L56" s="1"/>
      <c r="O56" s="1"/>
      <c r="P56" s="1"/>
      <c r="Q56" s="1"/>
      <c r="R56" s="1"/>
      <c r="S56" s="1"/>
      <c r="T56" s="1"/>
    </row>
    <row r="57" spans="2:20" ht="12.75">
      <c r="B57" s="4"/>
      <c r="D57" s="1"/>
      <c r="E57" s="1"/>
      <c r="F57" s="1"/>
      <c r="G57" s="1"/>
      <c r="H57" s="1"/>
      <c r="I57" s="1"/>
      <c r="J57" s="5"/>
      <c r="K57" s="1"/>
      <c r="L57" s="1"/>
      <c r="O57" s="1"/>
      <c r="P57" s="1"/>
      <c r="Q57" s="1"/>
      <c r="R57" s="1"/>
      <c r="S57" s="1"/>
      <c r="T57" s="1"/>
    </row>
    <row r="58" spans="2:20" ht="12.75">
      <c r="B58" s="4"/>
      <c r="D58" s="1"/>
      <c r="E58" s="1"/>
      <c r="F58" s="1"/>
      <c r="G58" s="1"/>
      <c r="H58" s="1"/>
      <c r="I58" s="1"/>
      <c r="J58" s="5"/>
      <c r="K58" s="1"/>
      <c r="L58" s="1"/>
      <c r="O58" s="1"/>
      <c r="P58" s="1"/>
      <c r="Q58" s="1"/>
      <c r="R58" s="1"/>
      <c r="S58" s="1"/>
      <c r="T58" s="1"/>
    </row>
    <row r="59" spans="2:20" ht="12.75">
      <c r="B59" s="4"/>
      <c r="D59" s="1"/>
      <c r="E59" s="1"/>
      <c r="F59" s="1"/>
      <c r="G59" s="1"/>
      <c r="H59" s="1"/>
      <c r="I59" s="1"/>
      <c r="J59" s="5"/>
      <c r="K59" s="1"/>
      <c r="L59" s="1"/>
      <c r="O59" s="1"/>
      <c r="P59" s="1"/>
      <c r="Q59" s="1"/>
      <c r="R59" s="1"/>
      <c r="S59" s="1"/>
      <c r="T59" s="1"/>
    </row>
    <row r="60" spans="2:20" ht="12.75">
      <c r="B60" s="4"/>
      <c r="D60" s="1"/>
      <c r="E60" s="1"/>
      <c r="F60" s="1"/>
      <c r="G60" s="1"/>
      <c r="H60" s="1"/>
      <c r="I60" s="1"/>
      <c r="J60" s="5"/>
      <c r="K60" s="1"/>
      <c r="L60" s="1"/>
      <c r="O60" s="1"/>
      <c r="P60" s="1"/>
      <c r="Q60" s="1"/>
      <c r="R60" s="1"/>
      <c r="S60" s="1"/>
      <c r="T60" s="1"/>
    </row>
    <row r="61" spans="2:20" ht="12.75">
      <c r="B61" s="4"/>
      <c r="D61" s="1"/>
      <c r="E61" s="1"/>
      <c r="F61" s="1"/>
      <c r="G61" s="1"/>
      <c r="H61" s="1"/>
      <c r="I61" s="1"/>
      <c r="J61" s="5"/>
      <c r="K61" s="1"/>
      <c r="L61" s="1"/>
      <c r="O61" s="1"/>
      <c r="P61" s="1"/>
      <c r="Q61" s="1"/>
      <c r="R61" s="1"/>
      <c r="S61" s="1"/>
      <c r="T61" s="1"/>
    </row>
    <row r="62" spans="2:20" ht="12.75">
      <c r="B62" s="4"/>
      <c r="D62" s="1"/>
      <c r="E62" s="1"/>
      <c r="F62" s="1"/>
      <c r="G62" s="1"/>
      <c r="H62" s="1"/>
      <c r="I62" s="1"/>
      <c r="J62" s="5"/>
      <c r="K62" s="1"/>
      <c r="L62" s="1"/>
      <c r="O62" s="1"/>
      <c r="P62" s="1"/>
      <c r="Q62" s="1"/>
      <c r="R62" s="1"/>
      <c r="S62" s="1"/>
      <c r="T62" s="1"/>
    </row>
    <row r="63" spans="2:20" ht="12.75">
      <c r="B63" s="4"/>
      <c r="D63" s="1"/>
      <c r="E63" s="1"/>
      <c r="F63" s="1"/>
      <c r="G63" s="1"/>
      <c r="H63" s="1"/>
      <c r="I63" s="1"/>
      <c r="J63" s="5"/>
      <c r="K63" s="1"/>
      <c r="L63" s="1"/>
      <c r="O63" s="1"/>
      <c r="P63" s="1"/>
      <c r="Q63" s="1"/>
      <c r="R63" s="1"/>
      <c r="S63" s="1"/>
      <c r="T63" s="1"/>
    </row>
    <row r="64" spans="2:20" ht="12.75">
      <c r="B64" s="4"/>
      <c r="D64" s="1"/>
      <c r="E64" s="1"/>
      <c r="F64" s="1"/>
      <c r="G64" s="1"/>
      <c r="H64" s="1"/>
      <c r="I64" s="1"/>
      <c r="J64" s="5"/>
      <c r="K64" s="1"/>
      <c r="L64" s="1"/>
      <c r="O64" s="1"/>
      <c r="P64" s="1"/>
      <c r="Q64" s="1"/>
      <c r="R64" s="1"/>
      <c r="S64" s="1"/>
      <c r="T64" s="1"/>
    </row>
    <row r="65" spans="2:20" ht="12.75">
      <c r="B65" s="4"/>
      <c r="D65" s="1"/>
      <c r="E65" s="1"/>
      <c r="F65" s="1"/>
      <c r="G65" s="1"/>
      <c r="H65" s="1"/>
      <c r="I65" s="1"/>
      <c r="J65" s="5"/>
      <c r="K65" s="1"/>
      <c r="L65" s="1"/>
      <c r="O65" s="1"/>
      <c r="P65" s="1"/>
      <c r="Q65" s="1"/>
      <c r="R65" s="1"/>
      <c r="S65" s="1"/>
      <c r="T65" s="1"/>
    </row>
    <row r="66" spans="2:20" ht="12.75">
      <c r="B66" s="4"/>
      <c r="D66" s="1"/>
      <c r="E66" s="1"/>
      <c r="F66" s="1"/>
      <c r="G66" s="1"/>
      <c r="H66" s="1"/>
      <c r="I66" s="1"/>
      <c r="J66" s="5"/>
      <c r="K66" s="1"/>
      <c r="L66" s="1"/>
      <c r="O66" s="1"/>
      <c r="P66" s="1"/>
      <c r="Q66" s="1"/>
      <c r="R66" s="1"/>
      <c r="S66" s="1"/>
      <c r="T66" s="1"/>
    </row>
    <row r="67" spans="2:20" ht="12.75">
      <c r="B67" s="4"/>
      <c r="D67" s="1"/>
      <c r="E67" s="1"/>
      <c r="F67" s="1"/>
      <c r="G67" s="1"/>
      <c r="H67" s="1"/>
      <c r="I67" s="1"/>
      <c r="J67" s="5"/>
      <c r="K67" s="1"/>
      <c r="L67" s="1"/>
      <c r="O67" s="1"/>
      <c r="P67" s="1"/>
      <c r="Q67" s="1"/>
      <c r="R67" s="1"/>
      <c r="S67" s="1"/>
      <c r="T67" s="1"/>
    </row>
    <row r="68" spans="2:20" ht="12.75">
      <c r="B68" s="4"/>
      <c r="D68" s="1"/>
      <c r="E68" s="1"/>
      <c r="F68" s="1"/>
      <c r="G68" s="1"/>
      <c r="H68" s="1"/>
      <c r="I68" s="1"/>
      <c r="J68" s="5"/>
      <c r="K68" s="1"/>
      <c r="L68" s="1"/>
      <c r="O68" s="1"/>
      <c r="P68" s="1"/>
      <c r="Q68" s="1"/>
      <c r="R68" s="1"/>
      <c r="S68" s="1"/>
      <c r="T68" s="1"/>
    </row>
    <row r="69" spans="2:20" ht="12.75">
      <c r="B69" s="4"/>
      <c r="D69" s="1"/>
      <c r="E69" s="1"/>
      <c r="F69" s="1"/>
      <c r="G69" s="1"/>
      <c r="H69" s="1"/>
      <c r="I69" s="1"/>
      <c r="J69" s="5"/>
      <c r="K69" s="1"/>
      <c r="L69" s="1"/>
      <c r="O69" s="1"/>
      <c r="P69" s="1"/>
      <c r="Q69" s="1"/>
      <c r="R69" s="1"/>
      <c r="S69" s="1"/>
      <c r="T69" s="1"/>
    </row>
    <row r="70" spans="2:20" ht="12.75">
      <c r="B70" s="4"/>
      <c r="D70" s="1"/>
      <c r="E70" s="1"/>
      <c r="F70" s="1"/>
      <c r="G70" s="1"/>
      <c r="H70" s="1"/>
      <c r="I70" s="1"/>
      <c r="J70" s="5"/>
      <c r="K70" s="1"/>
      <c r="L70" s="1"/>
      <c r="O70" s="1"/>
      <c r="P70" s="1"/>
      <c r="Q70" s="1"/>
      <c r="R70" s="1"/>
      <c r="S70" s="1"/>
      <c r="T70" s="1"/>
    </row>
    <row r="71" spans="2:20" ht="12.75">
      <c r="B71" s="4"/>
      <c r="D71" s="1"/>
      <c r="E71" s="1"/>
      <c r="F71" s="1"/>
      <c r="G71" s="1"/>
      <c r="H71" s="1"/>
      <c r="I71" s="1"/>
      <c r="J71" s="5"/>
      <c r="K71" s="1"/>
      <c r="L71" s="1"/>
      <c r="O71" s="1"/>
      <c r="P71" s="1"/>
      <c r="Q71" s="1"/>
      <c r="R71" s="1"/>
      <c r="S71" s="1"/>
      <c r="T71" s="1"/>
    </row>
    <row r="72" spans="2:20" ht="12.75">
      <c r="B72" s="4"/>
      <c r="D72" s="1"/>
      <c r="E72" s="1"/>
      <c r="F72" s="1"/>
      <c r="G72" s="1"/>
      <c r="H72" s="1"/>
      <c r="I72" s="1"/>
      <c r="J72" s="5"/>
      <c r="K72" s="1"/>
      <c r="L72" s="1"/>
      <c r="O72" s="1"/>
      <c r="P72" s="1"/>
      <c r="Q72" s="1"/>
      <c r="R72" s="1"/>
      <c r="S72" s="1"/>
      <c r="T72" s="1"/>
    </row>
    <row r="73" spans="2:20" ht="12.75">
      <c r="B73" s="4"/>
      <c r="D73" s="1"/>
      <c r="E73" s="1"/>
      <c r="F73" s="1"/>
      <c r="G73" s="1"/>
      <c r="H73" s="1"/>
      <c r="I73" s="1"/>
      <c r="J73" s="5"/>
      <c r="K73" s="1"/>
      <c r="L73" s="1"/>
      <c r="O73" s="1"/>
      <c r="P73" s="1"/>
      <c r="Q73" s="1"/>
      <c r="R73" s="1"/>
      <c r="S73" s="1"/>
      <c r="T73" s="1"/>
    </row>
    <row r="74" spans="2:20" ht="12.75">
      <c r="B74" s="4"/>
      <c r="D74" s="1"/>
      <c r="E74" s="1"/>
      <c r="F74" s="1"/>
      <c r="G74" s="1"/>
      <c r="H74" s="1"/>
      <c r="I74" s="1"/>
      <c r="J74" s="5"/>
      <c r="K74" s="1"/>
      <c r="L74" s="1"/>
      <c r="O74" s="1"/>
      <c r="P74" s="1"/>
      <c r="Q74" s="1"/>
      <c r="R74" s="1"/>
      <c r="S74" s="1"/>
      <c r="T74" s="1"/>
    </row>
    <row r="75" spans="2:20" ht="12.75">
      <c r="B75" s="4"/>
      <c r="D75" s="1"/>
      <c r="E75" s="1"/>
      <c r="F75" s="1"/>
      <c r="G75" s="1"/>
      <c r="H75" s="1"/>
      <c r="I75" s="1"/>
      <c r="J75" s="5"/>
      <c r="K75" s="1"/>
      <c r="L75" s="1"/>
      <c r="O75" s="1"/>
      <c r="P75" s="1"/>
      <c r="Q75" s="1"/>
      <c r="R75" s="1"/>
      <c r="S75" s="1"/>
      <c r="T75" s="1"/>
    </row>
    <row r="76" spans="2:20" ht="12.75">
      <c r="B76" s="4"/>
      <c r="D76" s="1"/>
      <c r="E76" s="1"/>
      <c r="F76" s="1"/>
      <c r="G76" s="1"/>
      <c r="H76" s="1"/>
      <c r="I76" s="1"/>
      <c r="J76" s="5"/>
      <c r="K76" s="1"/>
      <c r="L76" s="1"/>
      <c r="O76" s="1"/>
      <c r="P76" s="1"/>
      <c r="Q76" s="1"/>
      <c r="R76" s="1"/>
      <c r="S76" s="1"/>
      <c r="T76" s="1"/>
    </row>
    <row r="77" spans="2:20" ht="12.75">
      <c r="B77" s="4"/>
      <c r="D77" s="1"/>
      <c r="E77" s="1"/>
      <c r="F77" s="1"/>
      <c r="G77" s="1"/>
      <c r="H77" s="1"/>
      <c r="I77" s="1"/>
      <c r="J77" s="5"/>
      <c r="K77" s="1"/>
      <c r="L77" s="1"/>
      <c r="O77" s="1"/>
      <c r="P77" s="1"/>
      <c r="Q77" s="1"/>
      <c r="R77" s="1"/>
      <c r="S77" s="1"/>
      <c r="T77" s="1"/>
    </row>
    <row r="78" spans="2:20" ht="12.75">
      <c r="B78" s="4"/>
      <c r="D78" s="1"/>
      <c r="E78" s="1"/>
      <c r="F78" s="1"/>
      <c r="G78" s="1"/>
      <c r="H78" s="1"/>
      <c r="I78" s="1"/>
      <c r="J78" s="5"/>
      <c r="K78" s="1"/>
      <c r="L78" s="1"/>
      <c r="O78" s="1"/>
      <c r="P78" s="1"/>
      <c r="Q78" s="1"/>
      <c r="R78" s="1"/>
      <c r="S78" s="1"/>
      <c r="T78" s="1"/>
    </row>
    <row r="79" spans="2:20" ht="12.75">
      <c r="B79" s="4"/>
      <c r="D79" s="1"/>
      <c r="E79" s="1"/>
      <c r="F79" s="1"/>
      <c r="G79" s="1"/>
      <c r="H79" s="1"/>
      <c r="I79" s="1"/>
      <c r="J79" s="5"/>
      <c r="K79" s="1"/>
      <c r="L79" s="1"/>
      <c r="O79" s="1"/>
      <c r="P79" s="1"/>
      <c r="Q79" s="1"/>
      <c r="R79" s="1"/>
      <c r="S79" s="1"/>
      <c r="T79" s="1"/>
    </row>
    <row r="80" spans="2:20" ht="12.75">
      <c r="B80" s="4"/>
      <c r="D80" s="1"/>
      <c r="E80" s="1"/>
      <c r="F80" s="1"/>
      <c r="G80" s="1"/>
      <c r="H80" s="1"/>
      <c r="I80" s="1"/>
      <c r="J80" s="5"/>
      <c r="K80" s="1"/>
      <c r="L80" s="1"/>
      <c r="O80" s="1"/>
      <c r="P80" s="1"/>
      <c r="Q80" s="1"/>
      <c r="R80" s="1"/>
      <c r="S80" s="1"/>
      <c r="T80" s="1"/>
    </row>
    <row r="81" spans="2:20" ht="12.75">
      <c r="B81" s="4"/>
      <c r="D81" s="1"/>
      <c r="E81" s="1"/>
      <c r="F81" s="1"/>
      <c r="G81" s="1"/>
      <c r="H81" s="1"/>
      <c r="I81" s="1"/>
      <c r="J81" s="5"/>
      <c r="K81" s="1"/>
      <c r="L81" s="1"/>
      <c r="O81" s="1"/>
      <c r="P81" s="1"/>
      <c r="Q81" s="1"/>
      <c r="R81" s="1"/>
      <c r="S81" s="1"/>
      <c r="T81" s="1"/>
    </row>
    <row r="82" spans="2:20" ht="12.75">
      <c r="B82" s="4"/>
      <c r="D82" s="1"/>
      <c r="E82" s="1"/>
      <c r="F82" s="1"/>
      <c r="G82" s="1"/>
      <c r="H82" s="1"/>
      <c r="I82" s="1"/>
      <c r="J82" s="5"/>
      <c r="K82" s="1"/>
      <c r="L82" s="1"/>
      <c r="O82" s="1"/>
      <c r="P82" s="1"/>
      <c r="Q82" s="1"/>
      <c r="R82" s="1"/>
      <c r="S82" s="1"/>
      <c r="T82" s="1"/>
    </row>
    <row r="83" spans="2:20" ht="12.75">
      <c r="B83" s="4"/>
      <c r="D83" s="1"/>
      <c r="E83" s="1"/>
      <c r="F83" s="1"/>
      <c r="G83" s="1"/>
      <c r="H83" s="1"/>
      <c r="I83" s="1"/>
      <c r="J83" s="5"/>
      <c r="K83" s="1"/>
      <c r="L83" s="1"/>
      <c r="O83" s="1"/>
      <c r="P83" s="1"/>
      <c r="Q83" s="1"/>
      <c r="R83" s="1"/>
      <c r="S83" s="1"/>
      <c r="T83" s="1"/>
    </row>
    <row r="84" spans="2:20" ht="12.75">
      <c r="B84" s="4"/>
      <c r="D84" s="1"/>
      <c r="E84" s="1"/>
      <c r="F84" s="1"/>
      <c r="G84" s="1"/>
      <c r="H84" s="1"/>
      <c r="I84" s="1"/>
      <c r="J84" s="5"/>
      <c r="K84" s="1"/>
      <c r="L84" s="1"/>
      <c r="O84" s="1"/>
      <c r="P84" s="1"/>
      <c r="Q84" s="1"/>
      <c r="R84" s="1"/>
      <c r="S84" s="1"/>
      <c r="T84" s="1"/>
    </row>
    <row r="85" spans="2:20" ht="12.75">
      <c r="B85" s="4"/>
      <c r="D85" s="1"/>
      <c r="E85" s="1"/>
      <c r="F85" s="1"/>
      <c r="G85" s="1"/>
      <c r="H85" s="1"/>
      <c r="I85" s="1"/>
      <c r="J85" s="5"/>
      <c r="K85" s="1"/>
      <c r="L85" s="1"/>
      <c r="O85" s="1"/>
      <c r="P85" s="1"/>
      <c r="Q85" s="1"/>
      <c r="R85" s="1"/>
      <c r="S85" s="1"/>
      <c r="T85" s="1"/>
    </row>
    <row r="86" spans="2:20" ht="12.75">
      <c r="B86" s="4"/>
      <c r="D86" s="1"/>
      <c r="E86" s="1"/>
      <c r="F86" s="1"/>
      <c r="G86" s="1"/>
      <c r="H86" s="1"/>
      <c r="I86" s="1"/>
      <c r="J86" s="5"/>
      <c r="K86" s="1"/>
      <c r="L86" s="1"/>
      <c r="O86" s="1"/>
      <c r="P86" s="1"/>
      <c r="Q86" s="1"/>
      <c r="R86" s="1"/>
      <c r="S86" s="1"/>
      <c r="T86" s="1"/>
    </row>
    <row r="87" spans="2:20" ht="12.75">
      <c r="B87" s="4"/>
      <c r="D87" s="1"/>
      <c r="E87" s="1"/>
      <c r="F87" s="1"/>
      <c r="G87" s="1"/>
      <c r="H87" s="1"/>
      <c r="I87" s="1"/>
      <c r="J87" s="5"/>
      <c r="K87" s="1"/>
      <c r="L87" s="1"/>
      <c r="O87" s="1"/>
      <c r="P87" s="1"/>
      <c r="Q87" s="1"/>
      <c r="R87" s="1"/>
      <c r="S87" s="1"/>
      <c r="T87" s="1"/>
    </row>
    <row r="88" spans="2:20" ht="12.75">
      <c r="B88" s="4"/>
      <c r="D88" s="1"/>
      <c r="E88" s="1"/>
      <c r="F88" s="1"/>
      <c r="G88" s="1"/>
      <c r="H88" s="1"/>
      <c r="I88" s="1"/>
      <c r="J88" s="5"/>
      <c r="K88" s="1"/>
      <c r="L88" s="1"/>
      <c r="O88" s="1"/>
      <c r="P88" s="1"/>
      <c r="Q88" s="1"/>
      <c r="R88" s="1"/>
      <c r="S88" s="1"/>
      <c r="T88" s="1"/>
    </row>
    <row r="89" spans="2:20" ht="12.75">
      <c r="B89" s="4"/>
      <c r="D89" s="1"/>
      <c r="E89" s="1"/>
      <c r="F89" s="1"/>
      <c r="G89" s="1"/>
      <c r="H89" s="1"/>
      <c r="I89" s="1"/>
      <c r="J89" s="5"/>
      <c r="K89" s="1"/>
      <c r="L89" s="1"/>
      <c r="O89" s="1"/>
      <c r="P89" s="1"/>
      <c r="Q89" s="1"/>
      <c r="R89" s="1"/>
      <c r="S89" s="1"/>
      <c r="T89" s="1"/>
    </row>
    <row r="90" spans="2:20" ht="12.75">
      <c r="B90" s="4"/>
      <c r="D90" s="1"/>
      <c r="E90" s="1"/>
      <c r="F90" s="1"/>
      <c r="G90" s="1"/>
      <c r="H90" s="1"/>
      <c r="I90" s="1"/>
      <c r="J90" s="5"/>
      <c r="K90" s="1"/>
      <c r="L90" s="1"/>
      <c r="O90" s="1"/>
      <c r="P90" s="1"/>
      <c r="Q90" s="1"/>
      <c r="R90" s="1"/>
      <c r="S90" s="1"/>
      <c r="T90" s="1"/>
    </row>
    <row r="91" spans="2:20" ht="12.75">
      <c r="B91" s="4"/>
      <c r="D91" s="1"/>
      <c r="E91" s="1"/>
      <c r="F91" s="1"/>
      <c r="G91" s="1"/>
      <c r="H91" s="1"/>
      <c r="I91" s="1"/>
      <c r="J91" s="5"/>
      <c r="K91" s="1"/>
      <c r="L91" s="1"/>
      <c r="O91" s="1"/>
      <c r="P91" s="1"/>
      <c r="Q91" s="1"/>
      <c r="R91" s="1"/>
      <c r="S91" s="1"/>
      <c r="T91" s="1"/>
    </row>
    <row r="92" spans="2:20" ht="12.75">
      <c r="B92" s="4"/>
      <c r="D92" s="1"/>
      <c r="E92" s="1"/>
      <c r="F92" s="1"/>
      <c r="G92" s="1"/>
      <c r="H92" s="1"/>
      <c r="I92" s="1"/>
      <c r="J92" s="5"/>
      <c r="K92" s="1"/>
      <c r="L92" s="1"/>
      <c r="O92" s="1"/>
      <c r="P92" s="1"/>
      <c r="Q92" s="1"/>
      <c r="R92" s="1"/>
      <c r="S92" s="1"/>
      <c r="T92" s="1"/>
    </row>
    <row r="93" spans="2:20" ht="12.75">
      <c r="B93" s="4"/>
      <c r="D93" s="1"/>
      <c r="E93" s="1"/>
      <c r="F93" s="1"/>
      <c r="G93" s="1"/>
      <c r="H93" s="1"/>
      <c r="I93" s="1"/>
      <c r="J93" s="5"/>
      <c r="K93" s="1"/>
      <c r="L93" s="1"/>
      <c r="O93" s="1"/>
      <c r="P93" s="1"/>
      <c r="Q93" s="1"/>
      <c r="R93" s="1"/>
      <c r="S93" s="1"/>
      <c r="T93" s="1"/>
    </row>
    <row r="94" spans="2:20" ht="12.75">
      <c r="B94" s="4"/>
      <c r="D94" s="1"/>
      <c r="E94" s="1"/>
      <c r="F94" s="1"/>
      <c r="G94" s="1"/>
      <c r="H94" s="1"/>
      <c r="I94" s="1"/>
      <c r="J94" s="5"/>
      <c r="K94" s="1"/>
      <c r="L94" s="1"/>
      <c r="O94" s="1"/>
      <c r="P94" s="1"/>
      <c r="Q94" s="1"/>
      <c r="R94" s="1"/>
      <c r="S94" s="1"/>
      <c r="T94" s="1"/>
    </row>
    <row r="95" spans="2:20" ht="12.75">
      <c r="B95" s="4"/>
      <c r="D95" s="1"/>
      <c r="E95" s="1"/>
      <c r="F95" s="1"/>
      <c r="G95" s="1"/>
      <c r="H95" s="1"/>
      <c r="I95" s="1"/>
      <c r="J95" s="5"/>
      <c r="K95" s="1"/>
      <c r="L95" s="1"/>
      <c r="O95" s="1"/>
      <c r="P95" s="1"/>
      <c r="Q95" s="1"/>
      <c r="R95" s="1"/>
      <c r="S95" s="1"/>
      <c r="T95" s="1"/>
    </row>
    <row r="96" spans="2:20" ht="12.75">
      <c r="B96" s="4"/>
      <c r="D96" s="1"/>
      <c r="E96" s="1"/>
      <c r="F96" s="1"/>
      <c r="G96" s="1"/>
      <c r="H96" s="1"/>
      <c r="I96" s="1"/>
      <c r="J96" s="5"/>
      <c r="K96" s="1"/>
      <c r="L96" s="1"/>
      <c r="O96" s="1"/>
      <c r="P96" s="1"/>
      <c r="Q96" s="1"/>
      <c r="R96" s="1"/>
      <c r="S96" s="1"/>
      <c r="T96" s="1"/>
    </row>
    <row r="97" spans="2:20" ht="12.75">
      <c r="B97" s="4"/>
      <c r="D97" s="1"/>
      <c r="E97" s="1"/>
      <c r="F97" s="1"/>
      <c r="G97" s="1"/>
      <c r="H97" s="1"/>
      <c r="I97" s="1"/>
      <c r="J97" s="5"/>
      <c r="K97" s="1"/>
      <c r="L97" s="1"/>
      <c r="O97" s="1"/>
      <c r="P97" s="1"/>
      <c r="Q97" s="1"/>
      <c r="R97" s="1"/>
      <c r="S97" s="1"/>
      <c r="T97" s="1"/>
    </row>
    <row r="98" spans="2:20" ht="12.75">
      <c r="B98" s="4"/>
      <c r="D98" s="1"/>
      <c r="E98" s="1"/>
      <c r="F98" s="1"/>
      <c r="G98" s="1"/>
      <c r="H98" s="1"/>
      <c r="I98" s="1"/>
      <c r="J98" s="5"/>
      <c r="K98" s="1"/>
      <c r="L98" s="1"/>
      <c r="O98" s="1"/>
      <c r="P98" s="1"/>
      <c r="Q98" s="1"/>
      <c r="R98" s="1"/>
      <c r="S98" s="1"/>
      <c r="T98" s="1"/>
    </row>
    <row r="99" spans="2:20" ht="12.75">
      <c r="B99" s="4"/>
      <c r="D99" s="1"/>
      <c r="E99" s="1"/>
      <c r="F99" s="1"/>
      <c r="G99" s="1"/>
      <c r="H99" s="1"/>
      <c r="I99" s="1"/>
      <c r="J99" s="5"/>
      <c r="K99" s="1"/>
      <c r="L99" s="1"/>
      <c r="O99" s="1"/>
      <c r="P99" s="1"/>
      <c r="Q99" s="1"/>
      <c r="R99" s="1"/>
      <c r="S99" s="1"/>
      <c r="T99" s="1"/>
    </row>
    <row r="100" spans="2:20" ht="12.75">
      <c r="B100" s="4"/>
      <c r="D100" s="1"/>
      <c r="E100" s="1"/>
      <c r="F100" s="1"/>
      <c r="G100" s="1"/>
      <c r="H100" s="1"/>
      <c r="I100" s="1"/>
      <c r="J100" s="5"/>
      <c r="K100" s="1"/>
      <c r="L100" s="1"/>
      <c r="O100" s="1"/>
      <c r="P100" s="1"/>
      <c r="Q100" s="1"/>
      <c r="R100" s="1"/>
      <c r="S100" s="1"/>
      <c r="T100" s="1"/>
    </row>
    <row r="101" spans="2:20" ht="12.75">
      <c r="B101" s="4"/>
      <c r="D101" s="1"/>
      <c r="E101" s="1"/>
      <c r="F101" s="1"/>
      <c r="G101" s="1"/>
      <c r="H101" s="1"/>
      <c r="I101" s="1"/>
      <c r="J101" s="5"/>
      <c r="K101" s="1"/>
      <c r="L101" s="1"/>
      <c r="O101" s="1"/>
      <c r="P101" s="1"/>
      <c r="Q101" s="1"/>
      <c r="R101" s="1"/>
      <c r="S101" s="1"/>
      <c r="T101" s="1"/>
    </row>
    <row r="102" spans="2:20" ht="12.75">
      <c r="B102" s="4"/>
      <c r="D102" s="1"/>
      <c r="E102" s="1"/>
      <c r="F102" s="1"/>
      <c r="G102" s="1"/>
      <c r="H102" s="1"/>
      <c r="I102" s="1"/>
      <c r="J102" s="5"/>
      <c r="K102" s="1"/>
      <c r="L102" s="1"/>
      <c r="O102" s="1"/>
      <c r="P102" s="1"/>
      <c r="Q102" s="1"/>
      <c r="R102" s="1"/>
      <c r="S102" s="1"/>
      <c r="T102" s="1"/>
    </row>
    <row r="103" spans="2:20" ht="12.75">
      <c r="B103" s="4"/>
      <c r="D103" s="1"/>
      <c r="E103" s="1"/>
      <c r="F103" s="1"/>
      <c r="G103" s="1"/>
      <c r="H103" s="1"/>
      <c r="I103" s="1"/>
      <c r="J103" s="5"/>
      <c r="K103" s="1"/>
      <c r="L103" s="1"/>
      <c r="O103" s="1"/>
      <c r="P103" s="1"/>
      <c r="Q103" s="1"/>
      <c r="R103" s="1"/>
      <c r="S103" s="1"/>
      <c r="T103" s="1"/>
    </row>
    <row r="104" spans="2:20" ht="12.75">
      <c r="B104" s="4"/>
      <c r="D104" s="1"/>
      <c r="E104" s="1"/>
      <c r="F104" s="1"/>
      <c r="G104" s="1"/>
      <c r="H104" s="1"/>
      <c r="I104" s="1"/>
      <c r="J104" s="5"/>
      <c r="K104" s="1"/>
      <c r="L104" s="1"/>
      <c r="O104" s="1"/>
      <c r="P104" s="1"/>
      <c r="Q104" s="1"/>
      <c r="R104" s="1"/>
      <c r="S104" s="1"/>
      <c r="T104" s="1"/>
    </row>
    <row r="105" spans="2:20" ht="12.75">
      <c r="B105" s="4"/>
      <c r="D105" s="1"/>
      <c r="E105" s="1"/>
      <c r="F105" s="1"/>
      <c r="G105" s="1"/>
      <c r="H105" s="1"/>
      <c r="I105" s="1"/>
      <c r="J105" s="5"/>
      <c r="K105" s="1"/>
      <c r="L105" s="1"/>
      <c r="O105" s="1"/>
      <c r="P105" s="1"/>
      <c r="Q105" s="1"/>
      <c r="R105" s="1"/>
      <c r="S105" s="1"/>
      <c r="T105" s="1"/>
    </row>
    <row r="106" spans="2:20" ht="12.75">
      <c r="B106" s="4"/>
      <c r="D106" s="1"/>
      <c r="E106" s="1"/>
      <c r="F106" s="1"/>
      <c r="G106" s="1"/>
      <c r="H106" s="1"/>
      <c r="I106" s="1"/>
      <c r="J106" s="5"/>
      <c r="K106" s="1"/>
      <c r="L106" s="1"/>
      <c r="O106" s="1"/>
      <c r="P106" s="1"/>
      <c r="Q106" s="1"/>
      <c r="R106" s="1"/>
      <c r="S106" s="1"/>
      <c r="T106" s="1"/>
    </row>
    <row r="107" spans="2:20" ht="12.75">
      <c r="B107" s="4"/>
      <c r="D107" s="1"/>
      <c r="E107" s="1"/>
      <c r="F107" s="1"/>
      <c r="G107" s="1"/>
      <c r="H107" s="1"/>
      <c r="I107" s="1"/>
      <c r="J107" s="5"/>
      <c r="K107" s="1"/>
      <c r="L107" s="1"/>
      <c r="O107" s="1"/>
      <c r="P107" s="1"/>
      <c r="Q107" s="1"/>
      <c r="R107" s="1"/>
      <c r="S107" s="1"/>
      <c r="T107" s="1"/>
    </row>
    <row r="108" spans="2:20" ht="12.75">
      <c r="B108" s="4"/>
      <c r="D108" s="1"/>
      <c r="E108" s="1"/>
      <c r="F108" s="1"/>
      <c r="G108" s="1"/>
      <c r="H108" s="1"/>
      <c r="I108" s="1"/>
      <c r="J108" s="5"/>
      <c r="K108" s="1"/>
      <c r="L108" s="1"/>
      <c r="O108" s="1"/>
      <c r="P108" s="1"/>
      <c r="Q108" s="1"/>
      <c r="R108" s="1"/>
      <c r="S108" s="1"/>
      <c r="T108" s="1"/>
    </row>
    <row r="109" spans="2:20" ht="12.75">
      <c r="B109" s="4"/>
      <c r="D109" s="1"/>
      <c r="E109" s="1"/>
      <c r="F109" s="1"/>
      <c r="G109" s="1"/>
      <c r="H109" s="1"/>
      <c r="I109" s="1"/>
      <c r="J109" s="5"/>
      <c r="K109" s="1"/>
      <c r="L109" s="1"/>
      <c r="O109" s="1"/>
      <c r="P109" s="1"/>
      <c r="Q109" s="1"/>
      <c r="R109" s="1"/>
      <c r="S109" s="1"/>
      <c r="T109" s="1"/>
    </row>
    <row r="110" spans="2:20" ht="12.75">
      <c r="B110" s="4"/>
      <c r="D110" s="1"/>
      <c r="E110" s="1"/>
      <c r="F110" s="1"/>
      <c r="G110" s="1"/>
      <c r="H110" s="1"/>
      <c r="I110" s="1"/>
      <c r="J110" s="5"/>
      <c r="K110" s="1"/>
      <c r="L110" s="1"/>
      <c r="O110" s="1"/>
      <c r="P110" s="1"/>
      <c r="Q110" s="1"/>
      <c r="R110" s="1"/>
      <c r="S110" s="1"/>
      <c r="T110" s="1"/>
    </row>
    <row r="111" spans="2:20" ht="12.75">
      <c r="B111" s="4"/>
      <c r="D111" s="1"/>
      <c r="E111" s="1"/>
      <c r="F111" s="1"/>
      <c r="G111" s="1"/>
      <c r="H111" s="1"/>
      <c r="I111" s="1"/>
      <c r="J111" s="5"/>
      <c r="K111" s="1"/>
      <c r="L111" s="1"/>
      <c r="O111" s="1"/>
      <c r="P111" s="1"/>
      <c r="Q111" s="1"/>
      <c r="R111" s="1"/>
      <c r="S111" s="1"/>
      <c r="T111" s="1"/>
    </row>
    <row r="112" spans="2:20" ht="12.75">
      <c r="B112" s="4"/>
      <c r="D112" s="1"/>
      <c r="E112" s="1"/>
      <c r="F112" s="1"/>
      <c r="G112" s="1"/>
      <c r="H112" s="1"/>
      <c r="I112" s="1"/>
      <c r="J112" s="5"/>
      <c r="K112" s="1"/>
      <c r="L112" s="1"/>
      <c r="O112" s="1"/>
      <c r="P112" s="1"/>
      <c r="Q112" s="1"/>
      <c r="R112" s="1"/>
      <c r="S112" s="1"/>
      <c r="T112" s="1"/>
    </row>
    <row r="113" spans="2:20" ht="12.75">
      <c r="B113" s="4"/>
      <c r="D113" s="1"/>
      <c r="E113" s="1"/>
      <c r="F113" s="1"/>
      <c r="G113" s="1"/>
      <c r="H113" s="1"/>
      <c r="I113" s="1"/>
      <c r="J113" s="5"/>
      <c r="K113" s="1"/>
      <c r="L113" s="1"/>
      <c r="O113" s="1"/>
      <c r="P113" s="1"/>
      <c r="Q113" s="1"/>
      <c r="R113" s="1"/>
      <c r="S113" s="1"/>
      <c r="T113" s="1"/>
    </row>
    <row r="114" spans="2:20" ht="12.75">
      <c r="B114" s="4"/>
      <c r="D114" s="7"/>
      <c r="E114" s="1"/>
      <c r="F114" s="1"/>
      <c r="G114" s="1"/>
      <c r="H114" s="1"/>
      <c r="I114" s="1"/>
      <c r="J114" s="3"/>
      <c r="K114" s="1"/>
      <c r="L114" s="1"/>
      <c r="O114" s="1"/>
      <c r="P114" s="1"/>
      <c r="Q114" s="1"/>
      <c r="R114" s="1"/>
      <c r="S114" s="1"/>
      <c r="T114" s="1"/>
    </row>
    <row r="115" spans="2:20" ht="12.75">
      <c r="B115" s="4"/>
      <c r="E115" s="1"/>
      <c r="F115" s="1"/>
      <c r="G115" s="1"/>
      <c r="H115" s="1"/>
      <c r="I115" s="1"/>
      <c r="J115" s="5"/>
      <c r="K115" s="1"/>
      <c r="L115" s="1"/>
      <c r="O115" s="1"/>
      <c r="P115" s="1"/>
      <c r="Q115" s="1"/>
      <c r="R115" s="1"/>
      <c r="S115" s="1"/>
      <c r="T115" s="1"/>
    </row>
    <row r="116" spans="2:20" ht="12.75">
      <c r="B116" s="4"/>
      <c r="E116" s="1"/>
      <c r="F116" s="1"/>
      <c r="G116" s="1"/>
      <c r="H116" s="1"/>
      <c r="I116" s="1"/>
      <c r="J116" s="5"/>
      <c r="K116" s="1"/>
      <c r="L116" s="1"/>
      <c r="O116" s="1"/>
      <c r="P116" s="1"/>
      <c r="Q116" s="1"/>
      <c r="R116" s="1"/>
      <c r="S116" s="1"/>
      <c r="T116" s="1"/>
    </row>
    <row r="117" spans="2:20" ht="12.75">
      <c r="B117" s="4"/>
      <c r="D117" s="1"/>
      <c r="E117" s="1"/>
      <c r="F117" s="1"/>
      <c r="G117" s="1"/>
      <c r="H117" s="1"/>
      <c r="I117" s="1"/>
      <c r="J117" s="5"/>
      <c r="K117" s="1"/>
      <c r="L117" s="1"/>
      <c r="O117" s="1"/>
      <c r="P117" s="1"/>
      <c r="Q117" s="1"/>
      <c r="R117" s="1"/>
      <c r="S117" s="1"/>
      <c r="T117" s="1"/>
    </row>
    <row r="118" spans="2:20" ht="12.75">
      <c r="B118" s="4"/>
      <c r="D118" s="1"/>
      <c r="E118" s="1"/>
      <c r="F118" s="1"/>
      <c r="G118" s="1"/>
      <c r="H118" s="1"/>
      <c r="I118" s="1"/>
      <c r="J118" s="5"/>
      <c r="K118" s="1"/>
      <c r="L118" s="1"/>
      <c r="O118" s="1"/>
      <c r="P118" s="1"/>
      <c r="Q118" s="1"/>
      <c r="R118" s="1"/>
      <c r="S118" s="1"/>
      <c r="T118" s="1"/>
    </row>
    <row r="119" spans="2:20" ht="12.75">
      <c r="B119" s="4"/>
      <c r="D119" s="1"/>
      <c r="E119" s="1"/>
      <c r="F119" s="1"/>
      <c r="G119" s="1"/>
      <c r="H119" s="1"/>
      <c r="I119" s="1"/>
      <c r="J119" s="3"/>
      <c r="K119" s="1"/>
      <c r="L119" s="1"/>
      <c r="O119" s="1"/>
      <c r="P119" s="1"/>
      <c r="Q119" s="1"/>
      <c r="R119" s="1"/>
      <c r="S119" s="1"/>
      <c r="T119" s="1"/>
    </row>
    <row r="120" spans="2:20" ht="12.75">
      <c r="B120" s="4"/>
      <c r="D120" s="1"/>
      <c r="E120" s="1"/>
      <c r="F120" s="1"/>
      <c r="G120" s="1"/>
      <c r="H120" s="1"/>
      <c r="I120" s="1"/>
      <c r="J120" s="3"/>
      <c r="K120" s="1"/>
      <c r="L120" s="1"/>
      <c r="O120" s="1"/>
      <c r="P120" s="1"/>
      <c r="Q120" s="1"/>
      <c r="R120" s="1"/>
      <c r="S120" s="1"/>
      <c r="T120" s="1"/>
    </row>
    <row r="121" spans="2:20" ht="12.75">
      <c r="B121" s="4"/>
      <c r="D121" s="1"/>
      <c r="E121" s="1"/>
      <c r="F121" s="1"/>
      <c r="G121" s="1"/>
      <c r="H121" s="1"/>
      <c r="I121" s="1"/>
      <c r="J121" s="3"/>
      <c r="K121" s="1"/>
      <c r="L121" s="1"/>
      <c r="O121" s="1"/>
      <c r="P121" s="1"/>
      <c r="Q121" s="1"/>
      <c r="R121" s="1"/>
      <c r="S121" s="1"/>
      <c r="T121" s="1"/>
    </row>
    <row r="122" spans="2:20" ht="12.75">
      <c r="B122" s="4"/>
      <c r="D122" s="1"/>
      <c r="E122" s="1"/>
      <c r="F122" s="1"/>
      <c r="G122" s="1"/>
      <c r="H122" s="1"/>
      <c r="I122" s="1"/>
      <c r="J122" s="3"/>
      <c r="K122" s="1"/>
      <c r="L122" s="1"/>
      <c r="O122" s="1"/>
      <c r="P122" s="1"/>
      <c r="Q122" s="1"/>
      <c r="R122" s="1"/>
      <c r="S122" s="1"/>
      <c r="T122" s="1"/>
    </row>
    <row r="123" spans="2:20" ht="12.75">
      <c r="B123" s="4"/>
      <c r="D123" s="1"/>
      <c r="E123" s="1"/>
      <c r="F123" s="1"/>
      <c r="G123" s="1"/>
      <c r="H123" s="1"/>
      <c r="I123" s="1"/>
      <c r="J123" s="3"/>
      <c r="K123" s="1"/>
      <c r="L123" s="1"/>
      <c r="O123" s="1"/>
      <c r="P123" s="1"/>
      <c r="Q123" s="1"/>
      <c r="R123" s="1"/>
      <c r="S123" s="1"/>
      <c r="T123" s="1"/>
    </row>
    <row r="124" spans="2:20" ht="12.75">
      <c r="B124" s="4"/>
      <c r="D124" s="1"/>
      <c r="E124" s="1"/>
      <c r="F124" s="1"/>
      <c r="G124" s="1"/>
      <c r="H124" s="1"/>
      <c r="I124" s="1"/>
      <c r="J124" s="3"/>
      <c r="K124" s="1"/>
      <c r="L124" s="1"/>
      <c r="O124" s="1"/>
      <c r="P124" s="1"/>
      <c r="Q124" s="1"/>
      <c r="R124" s="1"/>
      <c r="S124" s="1"/>
      <c r="T124" s="1"/>
    </row>
    <row r="125" spans="2:20" ht="12.75">
      <c r="B125" s="4"/>
      <c r="D125" s="1"/>
      <c r="E125" s="1"/>
      <c r="F125" s="1"/>
      <c r="G125" s="1"/>
      <c r="H125" s="1"/>
      <c r="I125" s="1"/>
      <c r="J125" s="3"/>
      <c r="K125" s="1"/>
      <c r="L125" s="1"/>
      <c r="O125" s="1"/>
      <c r="P125" s="1"/>
      <c r="Q125" s="1"/>
      <c r="R125" s="1"/>
      <c r="S125" s="1"/>
      <c r="T125" s="1"/>
    </row>
    <row r="126" spans="2:20" ht="12.75">
      <c r="B126" s="4"/>
      <c r="D126" s="1"/>
      <c r="E126" s="1"/>
      <c r="F126" s="1"/>
      <c r="G126" s="1"/>
      <c r="H126" s="1"/>
      <c r="I126" s="1"/>
      <c r="J126" s="3"/>
      <c r="K126" s="1"/>
      <c r="L126" s="1"/>
      <c r="O126" s="1"/>
      <c r="P126" s="1"/>
      <c r="Q126" s="1"/>
      <c r="R126" s="1"/>
      <c r="S126" s="1"/>
      <c r="T126" s="1"/>
    </row>
    <row r="127" spans="2:20" ht="12.75">
      <c r="B127" s="4"/>
      <c r="D127" s="1"/>
      <c r="E127" s="1"/>
      <c r="F127" s="1"/>
      <c r="G127" s="1"/>
      <c r="H127" s="1"/>
      <c r="I127" s="1"/>
      <c r="J127" s="3"/>
      <c r="K127" s="1"/>
      <c r="L127" s="1"/>
      <c r="O127" s="1"/>
      <c r="P127" s="1"/>
      <c r="Q127" s="1"/>
      <c r="R127" s="1"/>
      <c r="S127" s="1"/>
      <c r="T127" s="1"/>
    </row>
    <row r="128" spans="2:20" ht="12.75">
      <c r="B128" s="4"/>
      <c r="D128" s="1"/>
      <c r="E128" s="1"/>
      <c r="F128" s="1"/>
      <c r="G128" s="1"/>
      <c r="H128" s="1"/>
      <c r="I128" s="1"/>
      <c r="J128" s="3"/>
      <c r="K128" s="1"/>
      <c r="L128" s="1"/>
      <c r="O128" s="1"/>
      <c r="P128" s="1"/>
      <c r="Q128" s="1"/>
      <c r="R128" s="1"/>
      <c r="S128" s="1"/>
      <c r="T128" s="1"/>
    </row>
    <row r="129" spans="2:20" ht="12.75">
      <c r="B129" s="4"/>
      <c r="D129" s="1"/>
      <c r="E129" s="1"/>
      <c r="F129" s="1"/>
      <c r="G129" s="1"/>
      <c r="H129" s="1"/>
      <c r="I129" s="1"/>
      <c r="J129" s="3"/>
      <c r="K129" s="1"/>
      <c r="L129" s="1"/>
      <c r="O129" s="1"/>
      <c r="P129" s="1"/>
      <c r="Q129" s="1"/>
      <c r="R129" s="1"/>
      <c r="S129" s="1"/>
      <c r="T129" s="1"/>
    </row>
    <row r="130" spans="2:20" ht="12.75">
      <c r="B130" s="4"/>
      <c r="D130" s="1"/>
      <c r="E130" s="1"/>
      <c r="F130" s="1"/>
      <c r="G130" s="1"/>
      <c r="H130" s="1"/>
      <c r="I130" s="1"/>
      <c r="J130" s="3"/>
      <c r="K130" s="1"/>
      <c r="L130" s="1"/>
      <c r="O130" s="1"/>
      <c r="P130" s="1"/>
      <c r="Q130" s="1"/>
      <c r="R130" s="1"/>
      <c r="S130" s="1"/>
      <c r="T130" s="1"/>
    </row>
    <row r="131" spans="2:20" ht="12.75">
      <c r="B131" s="4"/>
      <c r="D131" s="1"/>
      <c r="E131" s="1"/>
      <c r="F131" s="1"/>
      <c r="G131" s="1"/>
      <c r="H131" s="1"/>
      <c r="I131" s="1"/>
      <c r="J131" s="3"/>
      <c r="K131" s="1"/>
      <c r="L131" s="1"/>
      <c r="O131" s="1"/>
      <c r="P131" s="1"/>
      <c r="Q131" s="1"/>
      <c r="R131" s="1"/>
      <c r="S131" s="1"/>
      <c r="T131" s="1"/>
    </row>
    <row r="132" spans="2:20" ht="12.75">
      <c r="B132" s="4"/>
      <c r="D132" s="1"/>
      <c r="E132" s="1"/>
      <c r="F132" s="1"/>
      <c r="G132" s="1"/>
      <c r="H132" s="1"/>
      <c r="I132" s="1"/>
      <c r="J132" s="3"/>
      <c r="K132" s="1"/>
      <c r="L132" s="1"/>
      <c r="O132" s="1"/>
      <c r="P132" s="1"/>
      <c r="Q132" s="1"/>
      <c r="R132" s="1"/>
      <c r="S132" s="1"/>
      <c r="T132" s="1"/>
    </row>
    <row r="133" spans="2:20" ht="12.75">
      <c r="B133" s="4"/>
      <c r="D133" s="1"/>
      <c r="E133" s="1"/>
      <c r="F133" s="1"/>
      <c r="G133" s="1"/>
      <c r="H133" s="1"/>
      <c r="I133" s="1"/>
      <c r="J133" s="3"/>
      <c r="K133" s="1"/>
      <c r="L133" s="1"/>
      <c r="O133" s="1"/>
      <c r="P133" s="1"/>
      <c r="Q133" s="1"/>
      <c r="R133" s="1"/>
      <c r="S133" s="1"/>
      <c r="T133" s="1"/>
    </row>
    <row r="134" spans="2:20" ht="12.75">
      <c r="B134" s="4"/>
      <c r="D134" s="1"/>
      <c r="E134" s="1"/>
      <c r="F134" s="1"/>
      <c r="G134" s="1"/>
      <c r="H134" s="1"/>
      <c r="I134" s="1"/>
      <c r="J134" s="3"/>
      <c r="K134" s="1"/>
      <c r="L134" s="1"/>
      <c r="O134" s="1"/>
      <c r="P134" s="1"/>
      <c r="Q134" s="1"/>
      <c r="R134" s="1"/>
      <c r="S134" s="1"/>
      <c r="T134" s="1"/>
    </row>
    <row r="135" spans="2:20" ht="12.75">
      <c r="B135" s="4"/>
      <c r="D135" s="1"/>
      <c r="E135" s="1"/>
      <c r="F135" s="1"/>
      <c r="G135" s="1"/>
      <c r="H135" s="1"/>
      <c r="I135" s="1"/>
      <c r="J135" s="3"/>
      <c r="K135" s="1"/>
      <c r="L135" s="1"/>
      <c r="O135" s="1"/>
      <c r="P135" s="1"/>
      <c r="Q135" s="1"/>
      <c r="R135" s="1"/>
      <c r="S135" s="1"/>
      <c r="T135" s="1"/>
    </row>
    <row r="136" spans="2:20" ht="12.75">
      <c r="B136" s="4"/>
      <c r="D136" s="1"/>
      <c r="E136" s="1"/>
      <c r="F136" s="1"/>
      <c r="G136" s="1"/>
      <c r="H136" s="1"/>
      <c r="I136" s="1"/>
      <c r="J136" s="3"/>
      <c r="K136" s="1"/>
      <c r="L136" s="1"/>
      <c r="O136" s="1"/>
      <c r="P136" s="1"/>
      <c r="Q136" s="1"/>
      <c r="R136" s="1"/>
      <c r="S136" s="1"/>
      <c r="T136" s="1"/>
    </row>
    <row r="137" spans="2:20" ht="12.75">
      <c r="B137" s="4"/>
      <c r="D137" s="1"/>
      <c r="E137" s="1"/>
      <c r="F137" s="1"/>
      <c r="G137" s="1"/>
      <c r="H137" s="1"/>
      <c r="I137" s="1"/>
      <c r="J137" s="3"/>
      <c r="K137" s="1"/>
      <c r="L137" s="1"/>
      <c r="O137" s="1"/>
      <c r="P137" s="1"/>
      <c r="Q137" s="1"/>
      <c r="R137" s="1"/>
      <c r="S137" s="1"/>
      <c r="T137" s="1"/>
    </row>
    <row r="138" spans="2:20" ht="12.75">
      <c r="B138" s="4"/>
      <c r="D138" s="1"/>
      <c r="E138" s="1"/>
      <c r="F138" s="1"/>
      <c r="G138" s="1"/>
      <c r="H138" s="1"/>
      <c r="I138" s="1"/>
      <c r="J138" s="3"/>
      <c r="K138" s="1"/>
      <c r="L138" s="1"/>
      <c r="O138" s="1"/>
      <c r="P138" s="1"/>
      <c r="Q138" s="1"/>
      <c r="R138" s="1"/>
      <c r="S138" s="1"/>
      <c r="T138" s="1"/>
    </row>
    <row r="139" spans="2:20" ht="12.75">
      <c r="B139" s="4"/>
      <c r="D139" s="1"/>
      <c r="E139" s="1"/>
      <c r="F139" s="1"/>
      <c r="G139" s="1"/>
      <c r="H139" s="1"/>
      <c r="I139" s="1"/>
      <c r="J139" s="3"/>
      <c r="K139" s="1"/>
      <c r="L139" s="1"/>
      <c r="O139" s="1"/>
      <c r="P139" s="1"/>
      <c r="Q139" s="1"/>
      <c r="R139" s="1"/>
      <c r="S139" s="1"/>
      <c r="T139" s="1"/>
    </row>
    <row r="140" spans="2:20" ht="12.75">
      <c r="B140" s="4"/>
      <c r="D140" s="1"/>
      <c r="E140" s="1"/>
      <c r="F140" s="1"/>
      <c r="G140" s="1"/>
      <c r="H140" s="1"/>
      <c r="I140" s="1"/>
      <c r="J140" s="3"/>
      <c r="K140" s="1"/>
      <c r="L140" s="1"/>
      <c r="O140" s="1"/>
      <c r="P140" s="1"/>
      <c r="Q140" s="1"/>
      <c r="R140" s="1"/>
      <c r="S140" s="1"/>
      <c r="T140" s="1"/>
    </row>
    <row r="141" spans="2:20" ht="12.75">
      <c r="B141" s="4"/>
      <c r="D141" s="1"/>
      <c r="E141" s="1"/>
      <c r="F141" s="1"/>
      <c r="G141" s="1"/>
      <c r="H141" s="1"/>
      <c r="I141" s="1"/>
      <c r="J141" s="3"/>
      <c r="K141" s="1"/>
      <c r="L141" s="1"/>
      <c r="O141" s="1"/>
      <c r="P141" s="1"/>
      <c r="Q141" s="1"/>
      <c r="R141" s="1"/>
      <c r="S141" s="1"/>
      <c r="T141" s="1"/>
    </row>
    <row r="142" spans="2:20" ht="12.75">
      <c r="B142" s="4"/>
      <c r="D142" s="1"/>
      <c r="E142" s="1"/>
      <c r="F142" s="1"/>
      <c r="G142" s="1"/>
      <c r="H142" s="1"/>
      <c r="I142" s="1"/>
      <c r="J142" s="3"/>
      <c r="K142" s="1"/>
      <c r="L142" s="1"/>
      <c r="O142" s="1"/>
      <c r="P142" s="1"/>
      <c r="Q142" s="1"/>
      <c r="R142" s="1"/>
      <c r="S142" s="1"/>
      <c r="T142" s="1"/>
    </row>
    <row r="143" spans="2:20" ht="12.75">
      <c r="B143" s="4"/>
      <c r="D143" s="1"/>
      <c r="E143" s="1"/>
      <c r="F143" s="1"/>
      <c r="G143" s="1"/>
      <c r="H143" s="1"/>
      <c r="I143" s="1"/>
      <c r="J143" s="3"/>
      <c r="K143" s="1"/>
      <c r="L143" s="1"/>
      <c r="O143" s="1"/>
      <c r="P143" s="1"/>
      <c r="Q143" s="1"/>
      <c r="R143" s="1"/>
      <c r="S143" s="1"/>
      <c r="T143" s="1"/>
    </row>
    <row r="144" spans="2:20" ht="12.75">
      <c r="B144" s="4"/>
      <c r="D144" s="1"/>
      <c r="E144" s="1"/>
      <c r="F144" s="1"/>
      <c r="G144" s="1"/>
      <c r="H144" s="1"/>
      <c r="I144" s="1"/>
      <c r="J144" s="3"/>
      <c r="K144" s="1"/>
      <c r="L144" s="1"/>
      <c r="O144" s="1"/>
      <c r="P144" s="1"/>
      <c r="Q144" s="1"/>
      <c r="R144" s="1"/>
      <c r="S144" s="1"/>
      <c r="T144" s="1"/>
    </row>
    <row r="145" spans="2:20" ht="12.75">
      <c r="B145" s="4"/>
      <c r="D145" s="1"/>
      <c r="E145" s="1"/>
      <c r="F145" s="1"/>
      <c r="G145" s="1"/>
      <c r="H145" s="1"/>
      <c r="I145" s="1"/>
      <c r="J145" s="3"/>
      <c r="K145" s="1"/>
      <c r="L145" s="1"/>
      <c r="O145" s="1"/>
      <c r="P145" s="1"/>
      <c r="Q145" s="1"/>
      <c r="R145" s="1"/>
      <c r="S145" s="1"/>
      <c r="T145" s="1"/>
    </row>
    <row r="146" spans="2:20" ht="12.75">
      <c r="B146" s="4"/>
      <c r="D146" s="1"/>
      <c r="E146" s="1"/>
      <c r="F146" s="1"/>
      <c r="G146" s="1"/>
      <c r="H146" s="1"/>
      <c r="I146" s="1"/>
      <c r="J146" s="3"/>
      <c r="K146" s="1"/>
      <c r="L146" s="1"/>
      <c r="O146" s="1"/>
      <c r="P146" s="1"/>
      <c r="Q146" s="1"/>
      <c r="R146" s="1"/>
      <c r="S146" s="1"/>
      <c r="T146" s="1"/>
    </row>
    <row r="147" spans="2:20" ht="12.75">
      <c r="B147" s="4"/>
      <c r="D147" s="1"/>
      <c r="E147" s="1"/>
      <c r="F147" s="1"/>
      <c r="G147" s="1"/>
      <c r="H147" s="1"/>
      <c r="I147" s="1"/>
      <c r="J147" s="3"/>
      <c r="K147" s="1"/>
      <c r="L147" s="1"/>
      <c r="O147" s="1"/>
      <c r="P147" s="1"/>
      <c r="Q147" s="1"/>
      <c r="R147" s="1"/>
      <c r="S147" s="1"/>
      <c r="T147" s="1"/>
    </row>
    <row r="148" spans="2:20" ht="12.75">
      <c r="B148" s="4"/>
      <c r="D148" s="1"/>
      <c r="E148" s="1"/>
      <c r="F148" s="1"/>
      <c r="G148" s="1"/>
      <c r="H148" s="1"/>
      <c r="I148" s="1"/>
      <c r="J148" s="3"/>
      <c r="K148" s="1"/>
      <c r="L148" s="1"/>
      <c r="O148" s="1"/>
      <c r="P148" s="1"/>
      <c r="Q148" s="1"/>
      <c r="R148" s="1"/>
      <c r="S148" s="1"/>
      <c r="T148" s="1"/>
    </row>
    <row r="149" spans="2:20" ht="12.75">
      <c r="B149" s="4"/>
      <c r="D149" s="1"/>
      <c r="E149" s="1"/>
      <c r="F149" s="1"/>
      <c r="G149" s="1"/>
      <c r="H149" s="1"/>
      <c r="I149" s="1"/>
      <c r="J149" s="3"/>
      <c r="K149" s="1"/>
      <c r="L149" s="1"/>
      <c r="O149" s="1"/>
      <c r="P149" s="1"/>
      <c r="Q149" s="1"/>
      <c r="R149" s="1"/>
      <c r="S149" s="1"/>
      <c r="T149" s="1"/>
    </row>
    <row r="150" spans="2:20" ht="12.75">
      <c r="B150" s="4"/>
      <c r="D150" s="1"/>
      <c r="E150" s="1"/>
      <c r="F150" s="1"/>
      <c r="G150" s="1"/>
      <c r="H150" s="1"/>
      <c r="I150" s="1"/>
      <c r="J150" s="3"/>
      <c r="K150" s="1"/>
      <c r="L150" s="1"/>
      <c r="O150" s="1"/>
      <c r="P150" s="1"/>
      <c r="Q150" s="1"/>
      <c r="R150" s="1"/>
      <c r="S150" s="1"/>
      <c r="T150" s="1"/>
    </row>
    <row r="151" spans="2:20" ht="12.75">
      <c r="B151" s="4"/>
      <c r="D151" s="1"/>
      <c r="E151" s="1"/>
      <c r="F151" s="1"/>
      <c r="G151" s="1"/>
      <c r="H151" s="1"/>
      <c r="I151" s="1"/>
      <c r="J151" s="3"/>
      <c r="K151" s="1"/>
      <c r="L151" s="1"/>
      <c r="O151" s="1"/>
      <c r="P151" s="1"/>
      <c r="Q151" s="1"/>
      <c r="R151" s="1"/>
      <c r="S151" s="1"/>
      <c r="T151" s="1"/>
    </row>
    <row r="152" spans="2:20" ht="12.75">
      <c r="B152" s="4"/>
      <c r="D152" s="1"/>
      <c r="E152" s="1"/>
      <c r="F152" s="1"/>
      <c r="G152" s="1"/>
      <c r="H152" s="1"/>
      <c r="I152" s="1"/>
      <c r="J152" s="3"/>
      <c r="K152" s="1"/>
      <c r="L152" s="1"/>
      <c r="O152" s="1"/>
      <c r="P152" s="1"/>
      <c r="Q152" s="1"/>
      <c r="R152" s="1"/>
      <c r="S152" s="1"/>
      <c r="T152" s="1"/>
    </row>
    <row r="153" spans="2:20" ht="12.75">
      <c r="B153" s="4"/>
      <c r="D153" s="1"/>
      <c r="E153" s="1"/>
      <c r="F153" s="1"/>
      <c r="G153" s="1"/>
      <c r="H153" s="1"/>
      <c r="I153" s="1"/>
      <c r="J153" s="3"/>
      <c r="K153" s="1"/>
      <c r="L153" s="1"/>
      <c r="O153" s="1"/>
      <c r="P153" s="1"/>
      <c r="Q153" s="1"/>
      <c r="R153" s="1"/>
      <c r="S153" s="1"/>
      <c r="T153" s="1"/>
    </row>
    <row r="154" spans="2:20" ht="12.75">
      <c r="B154" s="4"/>
      <c r="D154" s="1"/>
      <c r="E154" s="1"/>
      <c r="F154" s="1"/>
      <c r="G154" s="1"/>
      <c r="H154" s="1"/>
      <c r="I154" s="1"/>
      <c r="J154" s="3"/>
      <c r="K154" s="1"/>
      <c r="L154" s="1"/>
      <c r="O154" s="1"/>
      <c r="P154" s="1"/>
      <c r="Q154" s="1"/>
      <c r="R154" s="1"/>
      <c r="S154" s="1"/>
      <c r="T154" s="1"/>
    </row>
    <row r="155" spans="2:20" ht="12.75">
      <c r="B155" s="4"/>
      <c r="D155" s="1"/>
      <c r="E155" s="1"/>
      <c r="F155" s="1"/>
      <c r="G155" s="1"/>
      <c r="H155" s="1"/>
      <c r="I155" s="1"/>
      <c r="J155" s="3"/>
      <c r="K155" s="1"/>
      <c r="L155" s="1"/>
      <c r="O155" s="1"/>
      <c r="P155" s="1"/>
      <c r="Q155" s="1"/>
      <c r="R155" s="1"/>
      <c r="S155" s="1"/>
      <c r="T155" s="1"/>
    </row>
    <row r="156" spans="2:20" ht="12.75">
      <c r="B156" s="4"/>
      <c r="D156" s="1"/>
      <c r="E156" s="1"/>
      <c r="F156" s="1"/>
      <c r="G156" s="1"/>
      <c r="H156" s="1"/>
      <c r="I156" s="1"/>
      <c r="J156" s="3"/>
      <c r="K156" s="1"/>
      <c r="L156" s="1"/>
      <c r="O156" s="1"/>
      <c r="P156" s="1"/>
      <c r="Q156" s="1"/>
      <c r="R156" s="1"/>
      <c r="S156" s="1"/>
      <c r="T156" s="1"/>
    </row>
    <row r="157" spans="2:20" ht="12.75">
      <c r="B157" s="4"/>
      <c r="D157" s="1"/>
      <c r="E157" s="1"/>
      <c r="F157" s="1"/>
      <c r="G157" s="1"/>
      <c r="H157" s="1"/>
      <c r="I157" s="1"/>
      <c r="J157" s="3"/>
      <c r="K157" s="1"/>
      <c r="L157" s="1"/>
      <c r="O157" s="1"/>
      <c r="P157" s="1"/>
      <c r="Q157" s="1"/>
      <c r="R157" s="1"/>
      <c r="S157" s="1"/>
      <c r="T157" s="1"/>
    </row>
    <row r="158" spans="2:20" ht="12.75">
      <c r="B158" s="4"/>
      <c r="D158" s="1"/>
      <c r="E158" s="1"/>
      <c r="F158" s="1"/>
      <c r="G158" s="1"/>
      <c r="H158" s="1"/>
      <c r="I158" s="1"/>
      <c r="J158" s="3"/>
      <c r="K158" s="1"/>
      <c r="L158" s="1"/>
      <c r="O158" s="1"/>
      <c r="P158" s="1"/>
      <c r="Q158" s="1"/>
      <c r="R158" s="1"/>
      <c r="S158" s="1"/>
      <c r="T158" s="1"/>
    </row>
    <row r="159" spans="2:20" ht="12.75">
      <c r="B159" s="4"/>
      <c r="D159" s="1"/>
      <c r="E159" s="1"/>
      <c r="F159" s="1"/>
      <c r="G159" s="1"/>
      <c r="H159" s="1"/>
      <c r="I159" s="1"/>
      <c r="J159" s="3"/>
      <c r="K159" s="1"/>
      <c r="L159" s="1"/>
      <c r="O159" s="1"/>
      <c r="P159" s="1"/>
      <c r="Q159" s="1"/>
      <c r="R159" s="1"/>
      <c r="S159" s="1"/>
      <c r="T159" s="1"/>
    </row>
    <row r="160" spans="2:20" ht="12.75">
      <c r="B160" s="4"/>
      <c r="D160" s="1"/>
      <c r="E160" s="1"/>
      <c r="F160" s="1"/>
      <c r="G160" s="1"/>
      <c r="H160" s="1"/>
      <c r="I160" s="1"/>
      <c r="J160" s="3"/>
      <c r="K160" s="1"/>
      <c r="L160" s="1"/>
      <c r="O160" s="1"/>
      <c r="P160" s="1"/>
      <c r="Q160" s="1"/>
      <c r="R160" s="1"/>
      <c r="S160" s="1"/>
      <c r="T160" s="1"/>
    </row>
    <row r="161" spans="2:20" ht="12.75">
      <c r="B161" s="4"/>
      <c r="D161" s="1"/>
      <c r="E161" s="1"/>
      <c r="F161" s="1"/>
      <c r="G161" s="1"/>
      <c r="H161" s="1"/>
      <c r="I161" s="1"/>
      <c r="J161" s="3"/>
      <c r="K161" s="1"/>
      <c r="L161" s="1"/>
      <c r="O161" s="1"/>
      <c r="P161" s="1"/>
      <c r="Q161" s="1"/>
      <c r="R161" s="1"/>
      <c r="S161" s="1"/>
      <c r="T161" s="1"/>
    </row>
    <row r="162" spans="2:20" ht="12.75">
      <c r="B162" s="4"/>
      <c r="D162" s="1"/>
      <c r="E162" s="1"/>
      <c r="F162" s="1"/>
      <c r="G162" s="1"/>
      <c r="H162" s="1"/>
      <c r="I162" s="1"/>
      <c r="J162" s="3"/>
      <c r="K162" s="1"/>
      <c r="L162" s="1"/>
      <c r="O162" s="1"/>
      <c r="P162" s="1"/>
      <c r="Q162" s="1"/>
      <c r="R162" s="1"/>
      <c r="S162" s="1"/>
      <c r="T162" s="1"/>
    </row>
    <row r="163" spans="2:20" ht="12.75">
      <c r="B163" s="4"/>
      <c r="D163" s="1"/>
      <c r="E163" s="1"/>
      <c r="F163" s="1"/>
      <c r="G163" s="1"/>
      <c r="H163" s="1"/>
      <c r="I163" s="1"/>
      <c r="J163" s="3"/>
      <c r="K163" s="1"/>
      <c r="L163" s="1"/>
      <c r="O163" s="1"/>
      <c r="P163" s="1"/>
      <c r="Q163" s="1"/>
      <c r="R163" s="1"/>
      <c r="S163" s="1"/>
      <c r="T163" s="1"/>
    </row>
    <row r="164" spans="2:20" ht="12.75">
      <c r="B164" s="4"/>
      <c r="D164" s="1"/>
      <c r="E164" s="1"/>
      <c r="F164" s="1"/>
      <c r="G164" s="1"/>
      <c r="H164" s="1"/>
      <c r="I164" s="1"/>
      <c r="J164" s="3"/>
      <c r="K164" s="1"/>
      <c r="L164" s="1"/>
      <c r="O164" s="1"/>
      <c r="P164" s="1"/>
      <c r="Q164" s="1"/>
      <c r="R164" s="1"/>
      <c r="S164" s="1"/>
      <c r="T164" s="1"/>
    </row>
    <row r="165" spans="2:20" ht="12.75">
      <c r="B165" s="4"/>
      <c r="D165" s="1"/>
      <c r="E165" s="1"/>
      <c r="F165" s="1"/>
      <c r="G165" s="1"/>
      <c r="H165" s="1"/>
      <c r="I165" s="1"/>
      <c r="J165" s="3"/>
      <c r="K165" s="1"/>
      <c r="L165" s="1"/>
      <c r="O165" s="1"/>
      <c r="P165" s="1"/>
      <c r="Q165" s="1"/>
      <c r="R165" s="1"/>
      <c r="S165" s="1"/>
      <c r="T165" s="1"/>
    </row>
    <row r="166" spans="2:20" ht="12.75">
      <c r="B166" s="4"/>
      <c r="D166" s="1"/>
      <c r="E166" s="1"/>
      <c r="F166" s="1"/>
      <c r="G166" s="1"/>
      <c r="H166" s="1"/>
      <c r="I166" s="1"/>
      <c r="J166" s="3"/>
      <c r="K166" s="1"/>
      <c r="L166" s="1"/>
      <c r="O166" s="1"/>
      <c r="P166" s="1"/>
      <c r="Q166" s="1"/>
      <c r="R166" s="1"/>
      <c r="S166" s="1"/>
      <c r="T166" s="1"/>
    </row>
    <row r="167" spans="2:20" ht="12.75">
      <c r="B167" s="4"/>
      <c r="D167" s="1"/>
      <c r="E167" s="1"/>
      <c r="F167" s="1"/>
      <c r="G167" s="1"/>
      <c r="H167" s="1"/>
      <c r="I167" s="1"/>
      <c r="J167" s="3"/>
      <c r="K167" s="1"/>
      <c r="L167" s="1"/>
      <c r="O167" s="1"/>
      <c r="P167" s="1"/>
      <c r="Q167" s="1"/>
      <c r="R167" s="1"/>
      <c r="S167" s="1"/>
      <c r="T167" s="1"/>
    </row>
    <row r="168" spans="2:20" ht="12.75">
      <c r="B168" s="4"/>
      <c r="D168" s="1"/>
      <c r="E168" s="1"/>
      <c r="F168" s="1"/>
      <c r="G168" s="1"/>
      <c r="H168" s="1"/>
      <c r="I168" s="1"/>
      <c r="J168" s="3"/>
      <c r="K168" s="1"/>
      <c r="L168" s="1"/>
      <c r="O168" s="1"/>
      <c r="P168" s="1"/>
      <c r="Q168" s="1"/>
      <c r="R168" s="1"/>
      <c r="S168" s="1"/>
      <c r="T168" s="1"/>
    </row>
    <row r="169" spans="2:20" ht="12.75">
      <c r="B169" s="4"/>
      <c r="D169" s="1"/>
      <c r="E169" s="1"/>
      <c r="F169" s="1"/>
      <c r="G169" s="1"/>
      <c r="H169" s="1"/>
      <c r="I169" s="1"/>
      <c r="J169" s="3"/>
      <c r="K169" s="1"/>
      <c r="L169" s="1"/>
      <c r="O169" s="1"/>
      <c r="P169" s="1"/>
      <c r="Q169" s="1"/>
      <c r="R169" s="1"/>
      <c r="S169" s="1"/>
      <c r="T169" s="1"/>
    </row>
    <row r="170" spans="2:20" ht="12.75">
      <c r="B170" s="4"/>
      <c r="D170" s="1"/>
      <c r="E170" s="1"/>
      <c r="F170" s="1"/>
      <c r="G170" s="1"/>
      <c r="H170" s="1"/>
      <c r="I170" s="1"/>
      <c r="J170" s="3"/>
      <c r="K170" s="1"/>
      <c r="L170" s="1"/>
      <c r="O170" s="1"/>
      <c r="P170" s="1"/>
      <c r="Q170" s="1"/>
      <c r="R170" s="1"/>
      <c r="S170" s="1"/>
      <c r="T170" s="1"/>
    </row>
    <row r="171" spans="2:20" ht="12.75">
      <c r="B171" s="4"/>
      <c r="D171" s="1"/>
      <c r="E171" s="1"/>
      <c r="F171" s="1"/>
      <c r="G171" s="1"/>
      <c r="H171" s="1"/>
      <c r="I171" s="1"/>
      <c r="J171" s="3"/>
      <c r="K171" s="1"/>
      <c r="L171" s="1"/>
      <c r="O171" s="1"/>
      <c r="P171" s="1"/>
      <c r="Q171" s="1"/>
      <c r="R171" s="1"/>
      <c r="S171" s="1"/>
      <c r="T171" s="1"/>
    </row>
    <row r="172" spans="2:20" ht="12.75">
      <c r="B172" s="4"/>
      <c r="D172" s="1"/>
      <c r="E172" s="1"/>
      <c r="F172" s="1"/>
      <c r="G172" s="1"/>
      <c r="H172" s="1"/>
      <c r="I172" s="1"/>
      <c r="J172" s="3"/>
      <c r="K172" s="1"/>
      <c r="L172" s="1"/>
      <c r="O172" s="1"/>
      <c r="P172" s="1"/>
      <c r="Q172" s="1"/>
      <c r="R172" s="1"/>
      <c r="S172" s="1"/>
      <c r="T172" s="1"/>
    </row>
    <row r="173" spans="2:20" ht="12.75">
      <c r="B173" s="4"/>
      <c r="D173" s="1"/>
      <c r="E173" s="1"/>
      <c r="F173" s="1"/>
      <c r="G173" s="1"/>
      <c r="H173" s="1"/>
      <c r="I173" s="1"/>
      <c r="J173" s="3"/>
      <c r="K173" s="1"/>
      <c r="L173" s="1"/>
      <c r="O173" s="1"/>
      <c r="P173" s="1"/>
      <c r="Q173" s="1"/>
      <c r="R173" s="1"/>
      <c r="S173" s="1"/>
      <c r="T173" s="1"/>
    </row>
    <row r="174" spans="2:20" ht="12.75">
      <c r="B174" s="4"/>
      <c r="D174" s="1"/>
      <c r="E174" s="1"/>
      <c r="F174" s="1"/>
      <c r="G174" s="1"/>
      <c r="H174" s="1"/>
      <c r="I174" s="1"/>
      <c r="J174" s="3"/>
      <c r="K174" s="1"/>
      <c r="L174" s="1"/>
      <c r="O174" s="1"/>
      <c r="P174" s="1"/>
      <c r="Q174" s="1"/>
      <c r="R174" s="1"/>
      <c r="S174" s="1"/>
      <c r="T174" s="1"/>
    </row>
    <row r="175" spans="2:20" ht="12.75">
      <c r="B175" s="4"/>
      <c r="D175" s="1"/>
      <c r="E175" s="1"/>
      <c r="F175" s="1"/>
      <c r="G175" s="1"/>
      <c r="H175" s="1"/>
      <c r="I175" s="1"/>
      <c r="J175" s="3"/>
      <c r="K175" s="1"/>
      <c r="L175" s="1"/>
      <c r="O175" s="1"/>
      <c r="P175" s="1"/>
      <c r="Q175" s="1"/>
      <c r="R175" s="1"/>
      <c r="S175" s="1"/>
      <c r="T175" s="1"/>
    </row>
    <row r="176" spans="2:20" ht="12.75">
      <c r="B176" s="4"/>
      <c r="D176" s="1"/>
      <c r="E176" s="1"/>
      <c r="F176" s="1"/>
      <c r="G176" s="1"/>
      <c r="H176" s="1"/>
      <c r="I176" s="1"/>
      <c r="J176" s="3"/>
      <c r="K176" s="1"/>
      <c r="L176" s="1"/>
      <c r="O176" s="1"/>
      <c r="P176" s="1"/>
      <c r="Q176" s="1"/>
      <c r="R176" s="1"/>
      <c r="S176" s="1"/>
      <c r="T176" s="1"/>
    </row>
    <row r="177" spans="2:20" ht="12.75">
      <c r="B177" s="4"/>
      <c r="D177" s="1"/>
      <c r="E177" s="1"/>
      <c r="F177" s="1"/>
      <c r="G177" s="1"/>
      <c r="H177" s="1"/>
      <c r="I177" s="1"/>
      <c r="J177" s="3"/>
      <c r="K177" s="1"/>
      <c r="L177" s="1"/>
      <c r="O177" s="1"/>
      <c r="P177" s="1"/>
      <c r="Q177" s="1"/>
      <c r="R177" s="1"/>
      <c r="S177" s="1"/>
      <c r="T177" s="1"/>
    </row>
    <row r="178" spans="2:20" ht="12.75">
      <c r="B178" s="4"/>
      <c r="D178" s="1"/>
      <c r="E178" s="1"/>
      <c r="F178" s="1"/>
      <c r="G178" s="1"/>
      <c r="H178" s="1"/>
      <c r="I178" s="1"/>
      <c r="J178" s="3"/>
      <c r="K178" s="1"/>
      <c r="L178" s="1"/>
      <c r="O178" s="1"/>
      <c r="P178" s="1"/>
      <c r="Q178" s="1"/>
      <c r="R178" s="1"/>
      <c r="S178" s="1"/>
      <c r="T178" s="1"/>
    </row>
    <row r="179" spans="2:20" ht="12.75">
      <c r="B179" s="4"/>
      <c r="D179" s="1"/>
      <c r="E179" s="1"/>
      <c r="F179" s="1"/>
      <c r="G179" s="1"/>
      <c r="H179" s="1"/>
      <c r="I179" s="1"/>
      <c r="J179" s="3"/>
      <c r="K179" s="1"/>
      <c r="L179" s="1"/>
      <c r="O179" s="1"/>
      <c r="P179" s="1"/>
      <c r="Q179" s="1"/>
      <c r="R179" s="1"/>
      <c r="S179" s="1"/>
      <c r="T179" s="1"/>
    </row>
    <row r="180" spans="2:20" ht="12.75">
      <c r="B180" s="4"/>
      <c r="D180" s="1"/>
      <c r="E180" s="1"/>
      <c r="F180" s="1"/>
      <c r="G180" s="1"/>
      <c r="H180" s="1"/>
      <c r="I180" s="1"/>
      <c r="J180" s="3"/>
      <c r="K180" s="1"/>
      <c r="L180" s="1"/>
      <c r="O180" s="1"/>
      <c r="P180" s="1"/>
      <c r="Q180" s="1"/>
      <c r="R180" s="1"/>
      <c r="S180" s="1"/>
      <c r="T180" s="1"/>
    </row>
    <row r="181" spans="2:20" ht="12.75">
      <c r="B181" s="4"/>
      <c r="D181" s="1"/>
      <c r="E181" s="1"/>
      <c r="F181" s="1"/>
      <c r="G181" s="1"/>
      <c r="H181" s="1"/>
      <c r="I181" s="1"/>
      <c r="J181" s="3"/>
      <c r="K181" s="1"/>
      <c r="L181" s="1"/>
      <c r="O181" s="1"/>
      <c r="P181" s="1"/>
      <c r="Q181" s="1"/>
      <c r="R181" s="1"/>
      <c r="S181" s="1"/>
      <c r="T181" s="1"/>
    </row>
    <row r="182" spans="2:20" ht="12.75">
      <c r="B182" s="4"/>
      <c r="E182" s="1"/>
      <c r="F182" s="1"/>
      <c r="J182" s="3"/>
      <c r="K182" s="1"/>
      <c r="L182" s="1"/>
      <c r="O182" s="1"/>
      <c r="P182" s="1"/>
      <c r="Q182" s="1"/>
      <c r="R182" s="1"/>
      <c r="S182" s="1"/>
      <c r="T182" s="1"/>
    </row>
    <row r="183" spans="2:20" ht="12.75">
      <c r="B183" s="4"/>
      <c r="E183" s="1"/>
      <c r="F183" s="1"/>
      <c r="J183" s="3"/>
      <c r="K183" s="1"/>
      <c r="L183" s="1"/>
      <c r="O183" s="1"/>
      <c r="P183" s="1"/>
      <c r="Q183" s="1"/>
      <c r="R183" s="1"/>
      <c r="S183" s="1"/>
      <c r="T183" s="1"/>
    </row>
    <row r="184" spans="2:20" ht="12.75">
      <c r="B184" s="4"/>
      <c r="E184" s="1"/>
      <c r="F184" s="1"/>
      <c r="J184" s="3"/>
      <c r="K184" s="1"/>
      <c r="L184" s="1"/>
      <c r="O184" s="1"/>
      <c r="P184" s="1"/>
      <c r="Q184" s="1"/>
      <c r="R184" s="1"/>
      <c r="S184" s="1"/>
      <c r="T184" s="1"/>
    </row>
    <row r="185" spans="2:20" ht="12.75">
      <c r="B185" s="4"/>
      <c r="E185" s="1"/>
      <c r="F185" s="1"/>
      <c r="J185" s="3"/>
      <c r="K185" s="1"/>
      <c r="L185" s="1"/>
      <c r="O185" s="1"/>
      <c r="P185" s="1"/>
      <c r="Q185" s="1"/>
      <c r="R185" s="1"/>
      <c r="S185" s="1"/>
      <c r="T185" s="1"/>
    </row>
    <row r="186" spans="2:20" ht="12.75">
      <c r="B186" s="4"/>
      <c r="E186" s="1"/>
      <c r="F186" s="1"/>
      <c r="J186" s="3"/>
      <c r="K186" s="1"/>
      <c r="L186" s="1"/>
      <c r="O186" s="1"/>
      <c r="P186" s="1"/>
      <c r="Q186" s="1"/>
      <c r="R186" s="1"/>
      <c r="S186" s="1"/>
      <c r="T186" s="1"/>
    </row>
    <row r="187" spans="2:20" ht="12.75">
      <c r="B187" s="4"/>
      <c r="E187" s="1"/>
      <c r="F187" s="1"/>
      <c r="J187" s="3"/>
      <c r="K187" s="1"/>
      <c r="L187" s="1"/>
      <c r="O187" s="1"/>
      <c r="P187" s="1"/>
      <c r="Q187" s="1"/>
      <c r="R187" s="1"/>
      <c r="S187" s="1"/>
      <c r="T187" s="1"/>
    </row>
    <row r="188" spans="2:20" ht="12.75">
      <c r="B188" s="4"/>
      <c r="E188" s="1"/>
      <c r="F188" s="1"/>
      <c r="J188" s="3"/>
      <c r="K188" s="1"/>
      <c r="L188" s="1"/>
      <c r="O188" s="1"/>
      <c r="P188" s="1"/>
      <c r="Q188" s="1"/>
      <c r="R188" s="1"/>
      <c r="S188" s="1"/>
      <c r="T188" s="1"/>
    </row>
    <row r="189" spans="2:20" ht="12.75">
      <c r="B189" s="4"/>
      <c r="E189" s="1"/>
      <c r="F189" s="1"/>
      <c r="J189" s="3"/>
      <c r="K189" s="1"/>
      <c r="L189" s="1"/>
      <c r="O189" s="1"/>
      <c r="P189" s="1"/>
      <c r="Q189" s="1"/>
      <c r="R189" s="1"/>
      <c r="S189" s="1"/>
      <c r="T189" s="1"/>
    </row>
    <row r="190" spans="2:20" ht="12.75">
      <c r="B190" s="4"/>
      <c r="E190" s="1"/>
      <c r="F190" s="1"/>
      <c r="J190" s="3"/>
      <c r="K190" s="1"/>
      <c r="L190" s="1"/>
      <c r="O190" s="1"/>
      <c r="P190" s="1"/>
      <c r="Q190" s="1"/>
      <c r="R190" s="1"/>
      <c r="S190" s="1"/>
      <c r="T190" s="1"/>
    </row>
    <row r="191" spans="2:20" ht="12.75">
      <c r="B191" s="4"/>
      <c r="E191" s="1"/>
      <c r="F191" s="1"/>
      <c r="J191" s="3"/>
      <c r="K191" s="1"/>
      <c r="L191" s="1"/>
      <c r="O191" s="1"/>
      <c r="P191" s="1"/>
      <c r="Q191" s="1"/>
      <c r="R191" s="1"/>
      <c r="S191" s="1"/>
      <c r="T191" s="1"/>
    </row>
    <row r="192" spans="2:20" ht="12.75">
      <c r="B192" s="4"/>
      <c r="E192" s="1"/>
      <c r="F192" s="1"/>
      <c r="J192" s="3"/>
      <c r="K192" s="1"/>
      <c r="L192" s="1"/>
      <c r="O192" s="1"/>
      <c r="P192" s="1"/>
      <c r="Q192" s="1"/>
      <c r="R192" s="1"/>
      <c r="S192" s="1"/>
      <c r="T192" s="1"/>
    </row>
    <row r="193" spans="2:20" ht="12.75">
      <c r="B193" s="4"/>
      <c r="E193" s="1"/>
      <c r="F193" s="1"/>
      <c r="J193" s="3"/>
      <c r="K193" s="1"/>
      <c r="L193" s="1"/>
      <c r="O193" s="1"/>
      <c r="P193" s="1"/>
      <c r="Q193" s="1"/>
      <c r="R193" s="1"/>
      <c r="S193" s="1"/>
      <c r="T193" s="1"/>
    </row>
    <row r="194" spans="2:20" ht="12.75">
      <c r="B194" s="4"/>
      <c r="E194" s="1"/>
      <c r="F194" s="1"/>
      <c r="J194" s="3"/>
      <c r="K194" s="1"/>
      <c r="L194" s="1"/>
      <c r="O194" s="1"/>
      <c r="P194" s="1"/>
      <c r="Q194" s="1"/>
      <c r="R194" s="1"/>
      <c r="S194" s="1"/>
      <c r="T194" s="1"/>
    </row>
    <row r="195" spans="2:20" ht="12.75">
      <c r="B195" s="4"/>
      <c r="J195" s="3"/>
      <c r="K195" s="1"/>
      <c r="L195" s="1"/>
      <c r="O195" s="1"/>
      <c r="P195" s="1"/>
      <c r="Q195" s="1"/>
      <c r="R195" s="1"/>
      <c r="S195" s="1"/>
      <c r="T195" s="1"/>
    </row>
    <row r="196" spans="2:20" ht="12.75">
      <c r="B196" s="4"/>
      <c r="J196" s="3"/>
      <c r="K196" s="1"/>
      <c r="L196" s="1"/>
      <c r="O196" s="1"/>
      <c r="P196" s="1"/>
      <c r="Q196" s="1"/>
      <c r="R196" s="1"/>
      <c r="S196" s="1"/>
      <c r="T196" s="1"/>
    </row>
    <row r="197" spans="2:20" ht="12.75">
      <c r="B197" s="4"/>
      <c r="J197" s="3"/>
      <c r="K197" s="1"/>
      <c r="L197" s="1"/>
      <c r="O197" s="1"/>
      <c r="P197" s="1"/>
      <c r="Q197" s="1"/>
      <c r="R197" s="1"/>
      <c r="S197" s="1"/>
      <c r="T197" s="1"/>
    </row>
    <row r="198" spans="2:20" ht="12.75">
      <c r="B198" s="4"/>
      <c r="J198" s="3"/>
      <c r="K198" s="1"/>
      <c r="L198" s="1"/>
      <c r="O198" s="1"/>
      <c r="P198" s="1"/>
      <c r="Q198" s="1"/>
      <c r="R198" s="1"/>
      <c r="S198" s="1"/>
      <c r="T198" s="1"/>
    </row>
    <row r="199" spans="2:20" ht="12.75">
      <c r="B199" s="4"/>
      <c r="J199" s="3"/>
      <c r="K199" s="1"/>
      <c r="L199" s="1"/>
      <c r="O199" s="1"/>
      <c r="P199" s="1"/>
      <c r="Q199" s="1"/>
      <c r="R199" s="1"/>
      <c r="S199" s="1"/>
      <c r="T199" s="1"/>
    </row>
    <row r="200" spans="2:20" ht="12.75">
      <c r="B200" s="4"/>
      <c r="J200" s="3"/>
      <c r="K200" s="1"/>
      <c r="L200" s="1"/>
      <c r="O200" s="1"/>
      <c r="P200" s="1"/>
      <c r="Q200" s="1"/>
      <c r="R200" s="1"/>
      <c r="S200" s="1"/>
      <c r="T200" s="1"/>
    </row>
    <row r="201" spans="2:20" ht="12.75">
      <c r="B201" s="4"/>
      <c r="J201" s="3"/>
      <c r="K201" s="1"/>
      <c r="L201" s="1"/>
      <c r="O201" s="1"/>
      <c r="P201" s="1"/>
      <c r="Q201" s="1"/>
      <c r="R201" s="1"/>
      <c r="S201" s="1"/>
      <c r="T201" s="1"/>
    </row>
    <row r="202" spans="2:20" ht="12.75">
      <c r="B202" s="4"/>
      <c r="J202" s="3"/>
      <c r="K202" s="1"/>
      <c r="L202" s="1"/>
      <c r="O202" s="1"/>
      <c r="P202" s="1"/>
      <c r="Q202" s="1"/>
      <c r="R202" s="1"/>
      <c r="S202" s="1"/>
      <c r="T202" s="1"/>
    </row>
    <row r="203" spans="2:20" ht="12.75">
      <c r="B203" s="4"/>
      <c r="J203" s="3"/>
      <c r="K203" s="1"/>
      <c r="L203" s="1"/>
      <c r="O203" s="1"/>
      <c r="P203" s="1"/>
      <c r="Q203" s="1"/>
      <c r="R203" s="1"/>
      <c r="S203" s="1"/>
      <c r="T203" s="1"/>
    </row>
    <row r="204" spans="2:20" ht="12.75">
      <c r="B204" s="4"/>
      <c r="J204" s="3"/>
      <c r="K204" s="1"/>
      <c r="L204" s="1"/>
      <c r="O204" s="1"/>
      <c r="P204" s="1"/>
      <c r="Q204" s="1"/>
      <c r="R204" s="1"/>
      <c r="S204" s="1"/>
      <c r="T204" s="1"/>
    </row>
    <row r="205" spans="2:20" ht="12.75">
      <c r="B205" s="4"/>
      <c r="J205" s="3"/>
      <c r="K205" s="1"/>
      <c r="L205" s="1"/>
      <c r="O205" s="1"/>
      <c r="P205" s="1"/>
      <c r="Q205" s="1"/>
      <c r="R205" s="1"/>
      <c r="S205" s="1"/>
      <c r="T205" s="1"/>
    </row>
    <row r="206" spans="2:20" ht="12.75">
      <c r="B206" s="4"/>
      <c r="J206" s="3"/>
      <c r="K206" s="1"/>
      <c r="L206" s="1"/>
      <c r="O206" s="1"/>
      <c r="P206" s="1"/>
      <c r="Q206" s="1"/>
      <c r="R206" s="1"/>
      <c r="S206" s="1"/>
      <c r="T206" s="1"/>
    </row>
    <row r="207" spans="2:20" ht="12.75">
      <c r="B207" s="4"/>
      <c r="J207" s="3"/>
      <c r="K207" s="1"/>
      <c r="L207" s="1"/>
      <c r="O207" s="1"/>
      <c r="P207" s="1"/>
      <c r="Q207" s="1"/>
      <c r="R207" s="1"/>
      <c r="S207" s="1"/>
      <c r="T207" s="1"/>
    </row>
    <row r="208" spans="2:20" ht="12.75">
      <c r="B208" s="4"/>
      <c r="J208" s="3"/>
      <c r="K208" s="1"/>
      <c r="L208" s="1"/>
      <c r="O208" s="1"/>
      <c r="P208" s="1"/>
      <c r="Q208" s="1"/>
      <c r="R208" s="1"/>
      <c r="S208" s="1"/>
      <c r="T208" s="1"/>
    </row>
    <row r="209" spans="2:20" ht="12.75">
      <c r="B209" s="4"/>
      <c r="J209" s="3"/>
      <c r="K209" s="1"/>
      <c r="L209" s="1"/>
      <c r="O209" s="1"/>
      <c r="P209" s="1"/>
      <c r="Q209" s="1"/>
      <c r="R209" s="1"/>
      <c r="S209" s="1"/>
      <c r="T209" s="1"/>
    </row>
    <row r="210" spans="2:20" ht="12.75">
      <c r="B210" s="4"/>
      <c r="J210" s="3"/>
      <c r="K210" s="1"/>
      <c r="L210" s="1"/>
      <c r="O210" s="1"/>
      <c r="P210" s="1"/>
      <c r="Q210" s="1"/>
      <c r="R210" s="1"/>
      <c r="S210" s="1"/>
      <c r="T210" s="1"/>
    </row>
    <row r="211" spans="2:20" ht="12.75">
      <c r="B211" s="4"/>
      <c r="J211" s="3"/>
      <c r="K211" s="1"/>
      <c r="L211" s="1"/>
      <c r="O211" s="1"/>
      <c r="P211" s="1"/>
      <c r="Q211" s="1"/>
      <c r="R211" s="1"/>
      <c r="S211" s="1"/>
      <c r="T211" s="1"/>
    </row>
    <row r="212" spans="2:20" ht="12.75">
      <c r="B212" s="4"/>
      <c r="J212" s="3"/>
      <c r="K212" s="1"/>
      <c r="L212" s="1"/>
      <c r="O212" s="1"/>
      <c r="P212" s="1"/>
      <c r="Q212" s="1"/>
      <c r="R212" s="1"/>
      <c r="S212" s="1"/>
      <c r="T212" s="1"/>
    </row>
    <row r="213" spans="2:20" ht="12.75">
      <c r="B213" s="4"/>
      <c r="J213" s="3"/>
      <c r="K213" s="1"/>
      <c r="L213" s="1"/>
      <c r="O213" s="1"/>
      <c r="P213" s="1"/>
      <c r="Q213" s="1"/>
      <c r="R213" s="1"/>
      <c r="S213" s="1"/>
      <c r="T213" s="1"/>
    </row>
    <row r="214" spans="2:20" ht="12.75">
      <c r="B214" s="4"/>
      <c r="J214" s="3"/>
      <c r="K214" s="1"/>
      <c r="L214" s="1"/>
      <c r="O214" s="1"/>
      <c r="P214" s="1"/>
      <c r="Q214" s="1"/>
      <c r="R214" s="1"/>
      <c r="S214" s="1"/>
      <c r="T214" s="1"/>
    </row>
    <row r="215" spans="2:20" ht="12.75">
      <c r="B215" s="4"/>
      <c r="J215" s="3"/>
      <c r="K215" s="1"/>
      <c r="L215" s="1"/>
      <c r="O215" s="1"/>
      <c r="P215" s="1"/>
      <c r="Q215" s="1"/>
      <c r="R215" s="1"/>
      <c r="S215" s="1"/>
      <c r="T215" s="1"/>
    </row>
    <row r="216" spans="2:20" ht="12.75">
      <c r="B216" s="4"/>
      <c r="J216" s="3"/>
      <c r="K216" s="1"/>
      <c r="L216" s="1"/>
      <c r="O216" s="1"/>
      <c r="P216" s="1"/>
      <c r="Q216" s="1"/>
      <c r="R216" s="1"/>
      <c r="S216" s="1"/>
      <c r="T216" s="1"/>
    </row>
    <row r="217" spans="2:20" ht="12.75">
      <c r="B217" s="4"/>
      <c r="J217" s="3"/>
      <c r="K217" s="1"/>
      <c r="L217" s="1"/>
      <c r="O217" s="1"/>
      <c r="P217" s="1"/>
      <c r="Q217" s="1"/>
      <c r="R217" s="1"/>
      <c r="S217" s="1"/>
      <c r="T217" s="1"/>
    </row>
    <row r="218" spans="2:20" ht="12.75">
      <c r="B218" s="4"/>
      <c r="J218" s="3"/>
      <c r="K218" s="1"/>
      <c r="L218" s="1"/>
      <c r="O218" s="1"/>
      <c r="P218" s="1"/>
      <c r="Q218" s="1"/>
      <c r="R218" s="1"/>
      <c r="S218" s="1"/>
      <c r="T218" s="1"/>
    </row>
    <row r="219" spans="2:20" ht="12.75">
      <c r="B219" s="4"/>
      <c r="J219" s="3"/>
      <c r="K219" s="1"/>
      <c r="L219" s="1"/>
      <c r="O219" s="1"/>
      <c r="P219" s="1"/>
      <c r="Q219" s="1"/>
      <c r="R219" s="1"/>
      <c r="S219" s="1"/>
      <c r="T219" s="1"/>
    </row>
    <row r="220" spans="2:20" ht="12.75">
      <c r="B220" s="4"/>
      <c r="J220" s="3"/>
      <c r="K220" s="1"/>
      <c r="L220" s="1"/>
      <c r="O220" s="1"/>
      <c r="P220" s="1"/>
      <c r="Q220" s="1"/>
      <c r="R220" s="1"/>
      <c r="S220" s="1"/>
      <c r="T220" s="1"/>
    </row>
    <row r="221" spans="2:20" ht="12.75">
      <c r="B221" s="4"/>
      <c r="J221" s="3"/>
      <c r="K221" s="1"/>
      <c r="L221" s="1"/>
      <c r="O221" s="1"/>
      <c r="P221" s="1"/>
      <c r="Q221" s="1"/>
      <c r="R221" s="1"/>
      <c r="S221" s="1"/>
      <c r="T221" s="1"/>
    </row>
    <row r="222" spans="2:20" ht="12.75">
      <c r="B222" s="4"/>
      <c r="J222" s="3"/>
      <c r="K222" s="1"/>
      <c r="L222" s="1"/>
      <c r="O222" s="1"/>
      <c r="P222" s="1"/>
      <c r="Q222" s="1"/>
      <c r="R222" s="1"/>
      <c r="S222" s="1"/>
      <c r="T222" s="1"/>
    </row>
    <row r="223" spans="2:20" ht="12.75">
      <c r="B223" s="4"/>
      <c r="J223" s="3"/>
      <c r="K223" s="1"/>
      <c r="L223" s="1"/>
      <c r="O223" s="1"/>
      <c r="P223" s="1"/>
      <c r="Q223" s="1"/>
      <c r="R223" s="1"/>
      <c r="S223" s="1"/>
      <c r="T223" s="1"/>
    </row>
    <row r="224" spans="2:20" ht="12.75">
      <c r="B224" s="4"/>
      <c r="J224" s="3"/>
      <c r="K224" s="1"/>
      <c r="L224" s="1"/>
      <c r="O224" s="1"/>
      <c r="P224" s="1"/>
      <c r="Q224" s="1"/>
      <c r="R224" s="1"/>
      <c r="S224" s="1"/>
      <c r="T224" s="1"/>
    </row>
    <row r="225" spans="2:20" ht="12.75">
      <c r="B225" s="4"/>
      <c r="J225" s="3"/>
      <c r="K225" s="1"/>
      <c r="L225" s="1"/>
      <c r="O225" s="1"/>
      <c r="P225" s="1"/>
      <c r="Q225" s="1"/>
      <c r="R225" s="1"/>
      <c r="S225" s="1"/>
      <c r="T225" s="1"/>
    </row>
    <row r="226" spans="2:20" ht="12.75">
      <c r="B226" s="4"/>
      <c r="J226" s="3"/>
      <c r="K226" s="1"/>
      <c r="L226" s="1"/>
      <c r="O226" s="1"/>
      <c r="P226" s="1"/>
      <c r="Q226" s="1"/>
      <c r="R226" s="1"/>
      <c r="S226" s="1"/>
      <c r="T226" s="1"/>
    </row>
    <row r="227" spans="2:20" ht="12.75">
      <c r="B227" s="4"/>
      <c r="J227" s="3"/>
      <c r="K227" s="1"/>
      <c r="L227" s="1"/>
      <c r="O227" s="1"/>
      <c r="P227" s="1"/>
      <c r="Q227" s="1"/>
      <c r="R227" s="1"/>
      <c r="S227" s="1"/>
      <c r="T227" s="1"/>
    </row>
    <row r="228" spans="2:20" ht="12.75">
      <c r="B228" s="4"/>
      <c r="J228" s="3"/>
      <c r="K228" s="1"/>
      <c r="L228" s="1"/>
      <c r="O228" s="1"/>
      <c r="P228" s="1"/>
      <c r="Q228" s="1"/>
      <c r="R228" s="1"/>
      <c r="S228" s="1"/>
      <c r="T228" s="1"/>
    </row>
    <row r="229" spans="2:20" ht="12.75">
      <c r="B229" s="4"/>
      <c r="J229" s="3"/>
      <c r="K229" s="1"/>
      <c r="L229" s="1"/>
      <c r="O229" s="1"/>
      <c r="P229" s="1"/>
      <c r="Q229" s="1"/>
      <c r="R229" s="1"/>
      <c r="S229" s="1"/>
      <c r="T229" s="1"/>
    </row>
    <row r="230" spans="2:20" ht="12.75">
      <c r="B230" s="4"/>
      <c r="J230" s="3"/>
      <c r="K230" s="1"/>
      <c r="L230" s="1"/>
      <c r="O230" s="1"/>
      <c r="P230" s="1"/>
      <c r="Q230" s="1"/>
      <c r="R230" s="1"/>
      <c r="S230" s="1"/>
      <c r="T230" s="1"/>
    </row>
    <row r="231" spans="2:20" ht="12.75">
      <c r="B231" s="4"/>
      <c r="J231" s="3"/>
      <c r="K231" s="1"/>
      <c r="L231" s="1"/>
      <c r="O231" s="1"/>
      <c r="P231" s="1"/>
      <c r="Q231" s="1"/>
      <c r="R231" s="1"/>
      <c r="S231" s="1"/>
      <c r="T231" s="1"/>
    </row>
    <row r="232" spans="2:20" ht="12.75">
      <c r="B232" s="4"/>
      <c r="J232" s="3"/>
      <c r="K232" s="1"/>
      <c r="L232" s="1"/>
      <c r="O232" s="1"/>
      <c r="P232" s="1"/>
      <c r="Q232" s="1"/>
      <c r="R232" s="1"/>
      <c r="S232" s="1"/>
      <c r="T232" s="1"/>
    </row>
    <row r="233" spans="2:20" ht="12.75">
      <c r="B233" s="4"/>
      <c r="J233" s="3"/>
      <c r="K233" s="1"/>
      <c r="L233" s="1"/>
      <c r="O233" s="1"/>
      <c r="P233" s="1"/>
      <c r="Q233" s="1"/>
      <c r="R233" s="1"/>
      <c r="S233" s="1"/>
      <c r="T233" s="1"/>
    </row>
    <row r="234" spans="2:20" ht="12.75">
      <c r="B234" s="4"/>
      <c r="J234" s="3"/>
      <c r="K234" s="1"/>
      <c r="L234" s="1"/>
      <c r="O234" s="1"/>
      <c r="P234" s="1"/>
      <c r="Q234" s="1"/>
      <c r="R234" s="1"/>
      <c r="S234" s="1"/>
      <c r="T234" s="1"/>
    </row>
    <row r="235" spans="2:20" ht="12.75">
      <c r="B235" s="4"/>
      <c r="J235" s="3"/>
      <c r="K235" s="1"/>
      <c r="L235" s="1"/>
      <c r="O235" s="1"/>
      <c r="P235" s="1"/>
      <c r="Q235" s="1"/>
      <c r="R235" s="1"/>
      <c r="S235" s="1"/>
      <c r="T235" s="1"/>
    </row>
    <row r="236" spans="2:20" ht="12.75">
      <c r="B236" s="4"/>
      <c r="J236" s="3"/>
      <c r="K236" s="1"/>
      <c r="L236" s="1"/>
      <c r="O236" s="1"/>
      <c r="P236" s="1"/>
      <c r="Q236" s="1"/>
      <c r="R236" s="1"/>
      <c r="S236" s="1"/>
      <c r="T236" s="1"/>
    </row>
    <row r="237" spans="2:20" ht="12.75">
      <c r="B237" s="4"/>
      <c r="J237" s="3"/>
      <c r="K237" s="1"/>
      <c r="L237" s="1"/>
      <c r="O237" s="1"/>
      <c r="P237" s="1"/>
      <c r="Q237" s="1"/>
      <c r="R237" s="1"/>
      <c r="S237" s="1"/>
      <c r="T237" s="1"/>
    </row>
    <row r="238" spans="2:20" ht="12.75">
      <c r="B238" s="4"/>
      <c r="J238" s="3"/>
      <c r="K238" s="1"/>
      <c r="L238" s="1"/>
      <c r="O238" s="1"/>
      <c r="P238" s="1"/>
      <c r="Q238" s="1"/>
      <c r="R238" s="1"/>
      <c r="S238" s="1"/>
      <c r="T238" s="1"/>
    </row>
    <row r="239" spans="2:20" ht="12.75">
      <c r="B239" s="4"/>
      <c r="J239" s="3"/>
      <c r="K239" s="1"/>
      <c r="L239" s="1"/>
      <c r="O239" s="1"/>
      <c r="P239" s="1"/>
      <c r="Q239" s="1"/>
      <c r="R239" s="1"/>
      <c r="S239" s="1"/>
      <c r="T239" s="1"/>
    </row>
    <row r="240" spans="2:20" ht="12.75">
      <c r="B240" s="4"/>
      <c r="J240" s="3"/>
      <c r="K240" s="1"/>
      <c r="L240" s="1"/>
      <c r="O240" s="1"/>
      <c r="P240" s="1"/>
      <c r="Q240" s="1"/>
      <c r="R240" s="1"/>
      <c r="S240" s="1"/>
      <c r="T240" s="1"/>
    </row>
    <row r="241" spans="2:20" ht="12.75">
      <c r="B241" s="4"/>
      <c r="J241" s="3"/>
      <c r="K241" s="1"/>
      <c r="L241" s="1"/>
      <c r="O241" s="1"/>
      <c r="P241" s="1"/>
      <c r="Q241" s="1"/>
      <c r="R241" s="1"/>
      <c r="S241" s="1"/>
      <c r="T241" s="1"/>
    </row>
    <row r="242" spans="2:20" ht="12.75">
      <c r="B242" s="4"/>
      <c r="J242" s="3"/>
      <c r="K242" s="1"/>
      <c r="L242" s="1"/>
      <c r="O242" s="1"/>
      <c r="P242" s="1"/>
      <c r="Q242" s="1"/>
      <c r="R242" s="1"/>
      <c r="S242" s="1"/>
      <c r="T242" s="1"/>
    </row>
    <row r="243" spans="2:20" ht="12.75">
      <c r="B243" s="4"/>
      <c r="J243" s="3"/>
      <c r="K243" s="1"/>
      <c r="L243" s="1"/>
      <c r="O243" s="1"/>
      <c r="P243" s="1"/>
      <c r="Q243" s="1"/>
      <c r="R243" s="1"/>
      <c r="S243" s="1"/>
      <c r="T243" s="1"/>
    </row>
    <row r="244" spans="2:20" ht="12.75">
      <c r="B244" s="4"/>
      <c r="J244" s="3"/>
      <c r="K244" s="1"/>
      <c r="L244" s="1"/>
      <c r="O244" s="1"/>
      <c r="P244" s="1"/>
      <c r="Q244" s="1"/>
      <c r="R244" s="1"/>
      <c r="S244" s="1"/>
      <c r="T244" s="1"/>
    </row>
    <row r="245" spans="2:20" ht="12.75">
      <c r="B245" s="4"/>
      <c r="J245" s="3"/>
      <c r="K245" s="1"/>
      <c r="L245" s="1"/>
      <c r="O245" s="1"/>
      <c r="P245" s="1"/>
      <c r="Q245" s="1"/>
      <c r="R245" s="1"/>
      <c r="S245" s="1"/>
      <c r="T245" s="1"/>
    </row>
    <row r="246" spans="2:20" ht="12.75">
      <c r="B246" s="4"/>
      <c r="J246" s="3"/>
      <c r="K246" s="1"/>
      <c r="L246" s="1"/>
      <c r="O246" s="1"/>
      <c r="P246" s="1"/>
      <c r="Q246" s="1"/>
      <c r="R246" s="1"/>
      <c r="S246" s="1"/>
      <c r="T246" s="1"/>
    </row>
    <row r="247" spans="2:20" ht="12.75">
      <c r="B247" s="4"/>
      <c r="J247" s="3"/>
      <c r="K247" s="1"/>
      <c r="L247" s="1"/>
      <c r="O247" s="1"/>
      <c r="P247" s="1"/>
      <c r="Q247" s="1"/>
      <c r="R247" s="1"/>
      <c r="S247" s="1"/>
      <c r="T247" s="1"/>
    </row>
    <row r="248" spans="2:20" ht="12.75">
      <c r="B248" s="4"/>
      <c r="J248" s="3"/>
      <c r="K248" s="1"/>
      <c r="L248" s="1"/>
      <c r="O248" s="1"/>
      <c r="P248" s="1"/>
      <c r="Q248" s="1"/>
      <c r="R248" s="1"/>
      <c r="S248" s="1"/>
      <c r="T248" s="1"/>
    </row>
    <row r="249" spans="2:20" ht="12.75">
      <c r="B249" s="4"/>
      <c r="J249" s="3"/>
      <c r="K249" s="1"/>
      <c r="L249" s="1"/>
      <c r="O249" s="1"/>
      <c r="P249" s="1"/>
      <c r="Q249" s="1"/>
      <c r="R249" s="1"/>
      <c r="S249" s="1"/>
      <c r="T249" s="1"/>
    </row>
    <row r="250" spans="2:20" ht="12.75">
      <c r="B250" s="4"/>
      <c r="J250" s="3"/>
      <c r="K250" s="1"/>
      <c r="L250" s="1"/>
      <c r="O250" s="1"/>
      <c r="P250" s="1"/>
      <c r="Q250" s="1"/>
      <c r="R250" s="1"/>
      <c r="S250" s="1"/>
      <c r="T250" s="1"/>
    </row>
    <row r="251" spans="2:20" ht="12.75">
      <c r="B251" s="4"/>
      <c r="J251" s="3"/>
      <c r="K251" s="1"/>
      <c r="L251" s="1"/>
      <c r="O251" s="1"/>
      <c r="P251" s="1"/>
      <c r="Q251" s="1"/>
      <c r="R251" s="1"/>
      <c r="S251" s="1"/>
      <c r="T251" s="1"/>
    </row>
    <row r="252" spans="2:20" ht="12.75">
      <c r="B252" s="4"/>
      <c r="J252" s="3"/>
      <c r="K252" s="1"/>
      <c r="L252" s="1"/>
      <c r="O252" s="1"/>
      <c r="P252" s="1"/>
      <c r="Q252" s="1"/>
      <c r="R252" s="1"/>
      <c r="S252" s="1"/>
      <c r="T252" s="1"/>
    </row>
    <row r="253" spans="2:20" ht="12.75">
      <c r="B253" s="4"/>
      <c r="J253" s="3"/>
      <c r="K253" s="1"/>
      <c r="L253" s="1"/>
      <c r="O253" s="1"/>
      <c r="P253" s="1"/>
      <c r="Q253" s="1"/>
      <c r="R253" s="1"/>
      <c r="S253" s="1"/>
      <c r="T253" s="1"/>
    </row>
    <row r="254" spans="2:20" ht="12.75">
      <c r="B254" s="4"/>
      <c r="J254" s="3"/>
      <c r="K254" s="1"/>
      <c r="L254" s="1"/>
      <c r="O254" s="1"/>
      <c r="P254" s="1"/>
      <c r="Q254" s="1"/>
      <c r="R254" s="1"/>
      <c r="S254" s="1"/>
      <c r="T254" s="1"/>
    </row>
    <row r="255" spans="2:20" ht="12.75">
      <c r="B255" s="4"/>
      <c r="J255" s="3"/>
      <c r="K255" s="1"/>
      <c r="L255" s="1"/>
      <c r="O255" s="1"/>
      <c r="P255" s="1"/>
      <c r="Q255" s="1"/>
      <c r="R255" s="1"/>
      <c r="S255" s="1"/>
      <c r="T255" s="1"/>
    </row>
    <row r="256" spans="2:20" ht="12.75">
      <c r="B256" s="4"/>
      <c r="J256" s="3"/>
      <c r="K256" s="1"/>
      <c r="L256" s="1"/>
      <c r="O256" s="1"/>
      <c r="P256" s="1"/>
      <c r="Q256" s="1"/>
      <c r="R256" s="1"/>
      <c r="S256" s="1"/>
      <c r="T256" s="1"/>
    </row>
    <row r="257" spans="2:20" ht="12.75">
      <c r="B257" s="4"/>
      <c r="J257" s="3"/>
      <c r="K257" s="1"/>
      <c r="L257" s="1"/>
      <c r="O257" s="1"/>
      <c r="P257" s="1"/>
      <c r="Q257" s="1"/>
      <c r="R257" s="1"/>
      <c r="S257" s="1"/>
      <c r="T257" s="1"/>
    </row>
    <row r="258" spans="2:20" ht="12.75">
      <c r="B258" s="4"/>
      <c r="J258" s="3"/>
      <c r="K258" s="1"/>
      <c r="L258" s="1"/>
      <c r="O258" s="1"/>
      <c r="P258" s="1"/>
      <c r="Q258" s="1"/>
      <c r="R258" s="1"/>
      <c r="S258" s="1"/>
      <c r="T258" s="1"/>
    </row>
    <row r="259" spans="2:20" ht="12.75">
      <c r="B259" s="4"/>
      <c r="J259" s="3"/>
      <c r="K259" s="1"/>
      <c r="L259" s="1"/>
      <c r="O259" s="1"/>
      <c r="P259" s="1"/>
      <c r="Q259" s="1"/>
      <c r="R259" s="1"/>
      <c r="S259" s="1"/>
      <c r="T259" s="1"/>
    </row>
    <row r="260" spans="2:20" ht="12.75">
      <c r="B260" s="4"/>
      <c r="J260" s="3"/>
      <c r="K260" s="1"/>
      <c r="L260" s="1"/>
      <c r="O260" s="1"/>
      <c r="P260" s="1"/>
      <c r="Q260" s="1"/>
      <c r="R260" s="1"/>
      <c r="S260" s="1"/>
      <c r="T260" s="1"/>
    </row>
    <row r="261" spans="2:20" ht="12.75">
      <c r="B261" s="4"/>
      <c r="J261" s="3"/>
      <c r="K261" s="1"/>
      <c r="L261" s="1"/>
      <c r="O261" s="1"/>
      <c r="P261" s="1"/>
      <c r="Q261" s="1"/>
      <c r="R261" s="1"/>
      <c r="S261" s="1"/>
      <c r="T261" s="1"/>
    </row>
    <row r="262" spans="2:20" ht="12.75">
      <c r="B262" s="4"/>
      <c r="J262" s="3"/>
      <c r="K262" s="1"/>
      <c r="L262" s="1"/>
      <c r="O262" s="1"/>
      <c r="P262" s="1"/>
      <c r="Q262" s="1"/>
      <c r="R262" s="1"/>
      <c r="S262" s="1"/>
      <c r="T262" s="1"/>
    </row>
    <row r="263" spans="2:20" ht="12.75">
      <c r="B263" s="4"/>
      <c r="J263" s="3"/>
      <c r="K263" s="1"/>
      <c r="L263" s="1"/>
      <c r="O263" s="1"/>
      <c r="P263" s="1"/>
      <c r="Q263" s="1"/>
      <c r="R263" s="1"/>
      <c r="S263" s="1"/>
      <c r="T263" s="1"/>
    </row>
    <row r="264" spans="2:20" ht="12.75">
      <c r="B264" s="4"/>
      <c r="J264" s="3"/>
      <c r="K264" s="1"/>
      <c r="L264" s="1"/>
      <c r="O264" s="1"/>
      <c r="P264" s="1"/>
      <c r="Q264" s="1"/>
      <c r="R264" s="1"/>
      <c r="S264" s="1"/>
      <c r="T264" s="1"/>
    </row>
    <row r="265" spans="2:20" ht="12.75">
      <c r="B265" s="4"/>
      <c r="J265" s="3"/>
      <c r="K265" s="1"/>
      <c r="L265" s="1"/>
      <c r="O265" s="1"/>
      <c r="P265" s="1"/>
      <c r="Q265" s="1"/>
      <c r="R265" s="1"/>
      <c r="S265" s="1"/>
      <c r="T265" s="1"/>
    </row>
    <row r="266" spans="2:20" ht="12.75">
      <c r="B266" s="4"/>
      <c r="J266" s="3"/>
      <c r="K266" s="1"/>
      <c r="L266" s="1"/>
      <c r="O266" s="1"/>
      <c r="P266" s="1"/>
      <c r="Q266" s="1"/>
      <c r="R266" s="1"/>
      <c r="S266" s="1"/>
      <c r="T266" s="1"/>
    </row>
    <row r="267" spans="2:20" ht="12.75">
      <c r="B267" s="4"/>
      <c r="J267" s="3"/>
      <c r="K267" s="1"/>
      <c r="L267" s="1"/>
      <c r="O267" s="1"/>
      <c r="P267" s="1"/>
      <c r="Q267" s="1"/>
      <c r="R267" s="1"/>
      <c r="S267" s="1"/>
      <c r="T267" s="1"/>
    </row>
    <row r="268" spans="2:20" ht="12.75">
      <c r="B268" s="4"/>
      <c r="K268" s="1"/>
      <c r="L268" s="1"/>
      <c r="O268" s="1"/>
      <c r="P268" s="1"/>
      <c r="Q268" s="1"/>
      <c r="R268" s="1"/>
      <c r="S268" s="1"/>
      <c r="T268" s="1"/>
    </row>
    <row r="269" spans="2:20" ht="12.75">
      <c r="B269" s="4"/>
      <c r="K269" s="1"/>
      <c r="L269" s="1"/>
      <c r="O269" s="1"/>
      <c r="P269" s="1"/>
      <c r="Q269" s="1"/>
      <c r="R269" s="1"/>
      <c r="S269" s="1"/>
      <c r="T269" s="1"/>
    </row>
    <row r="270" spans="2:20" ht="12.75">
      <c r="B270" s="4"/>
      <c r="K270" s="1"/>
      <c r="L270" s="1"/>
      <c r="O270" s="1"/>
      <c r="P270" s="1"/>
      <c r="Q270" s="1"/>
      <c r="R270" s="1"/>
      <c r="S270" s="1"/>
      <c r="T270" s="1"/>
    </row>
    <row r="271" spans="2:20" ht="12.75">
      <c r="B271" s="4"/>
      <c r="K271" s="1"/>
      <c r="L271" s="1"/>
      <c r="O271" s="1"/>
      <c r="P271" s="1"/>
      <c r="Q271" s="1"/>
      <c r="R271" s="1"/>
      <c r="S271" s="1"/>
      <c r="T271" s="1"/>
    </row>
    <row r="272" spans="2:20" ht="12.75">
      <c r="B272" s="4"/>
      <c r="K272" s="1"/>
      <c r="L272" s="1"/>
      <c r="O272" s="1"/>
      <c r="P272" s="1"/>
      <c r="Q272" s="1"/>
      <c r="R272" s="1"/>
      <c r="S272" s="1"/>
      <c r="T272" s="1"/>
    </row>
    <row r="273" spans="2:20" ht="12.75">
      <c r="B273" s="4"/>
      <c r="K273" s="1"/>
      <c r="L273" s="1"/>
      <c r="O273" s="1"/>
      <c r="P273" s="1"/>
      <c r="Q273" s="1"/>
      <c r="R273" s="1"/>
      <c r="S273" s="1"/>
      <c r="T273" s="1"/>
    </row>
    <row r="274" spans="2:20" ht="12.75">
      <c r="B274" s="4"/>
      <c r="K274" s="1"/>
      <c r="L274" s="1"/>
      <c r="O274" s="1"/>
      <c r="P274" s="1"/>
      <c r="Q274" s="1"/>
      <c r="R274" s="1"/>
      <c r="S274" s="1"/>
      <c r="T274" s="1"/>
    </row>
    <row r="275" spans="2:20" ht="12.75">
      <c r="B275" s="4"/>
      <c r="K275" s="1"/>
      <c r="L275" s="1"/>
      <c r="O275" s="1"/>
      <c r="P275" s="1"/>
      <c r="Q275" s="1"/>
      <c r="R275" s="1"/>
      <c r="S275" s="1"/>
      <c r="T275" s="1"/>
    </row>
    <row r="276" spans="2:20" ht="12.75">
      <c r="B276" s="4"/>
      <c r="K276" s="1"/>
      <c r="L276" s="1"/>
      <c r="O276" s="1"/>
      <c r="P276" s="1"/>
      <c r="Q276" s="1"/>
      <c r="R276" s="1"/>
      <c r="S276" s="1"/>
      <c r="T276" s="1"/>
    </row>
    <row r="277" spans="2:20" ht="12.75">
      <c r="B277" s="4"/>
      <c r="K277" s="1"/>
      <c r="L277" s="1"/>
      <c r="O277" s="1"/>
      <c r="P277" s="1"/>
      <c r="Q277" s="1"/>
      <c r="R277" s="1"/>
      <c r="S277" s="1"/>
      <c r="T277" s="1"/>
    </row>
    <row r="278" spans="2:20" ht="12.75">
      <c r="B278" s="4"/>
      <c r="K278" s="1"/>
      <c r="L278" s="1"/>
      <c r="O278" s="1"/>
      <c r="P278" s="1"/>
      <c r="Q278" s="1"/>
      <c r="R278" s="1"/>
      <c r="S278" s="1"/>
      <c r="T278" s="1"/>
    </row>
    <row r="279" spans="2:20" ht="12.75">
      <c r="B279" s="4"/>
      <c r="K279" s="1"/>
      <c r="L279" s="1"/>
      <c r="O279" s="1"/>
      <c r="P279" s="1"/>
      <c r="Q279" s="1"/>
      <c r="R279" s="1"/>
      <c r="S279" s="1"/>
      <c r="T279" s="1"/>
    </row>
    <row r="280" spans="2:20" ht="12.75">
      <c r="B280" s="4"/>
      <c r="K280" s="1"/>
      <c r="L280" s="1"/>
      <c r="O280" s="1"/>
      <c r="P280" s="1"/>
      <c r="Q280" s="1"/>
      <c r="R280" s="1"/>
      <c r="S280" s="1"/>
      <c r="T280" s="1"/>
    </row>
    <row r="281" spans="2:20" ht="12.75">
      <c r="B281" s="4"/>
      <c r="K281" s="1"/>
      <c r="L281" s="1"/>
      <c r="O281" s="1"/>
      <c r="P281" s="1"/>
      <c r="Q281" s="1"/>
      <c r="R281" s="1"/>
      <c r="S281" s="1"/>
      <c r="T281" s="1"/>
    </row>
    <row r="282" spans="2:20" ht="12.75">
      <c r="B282" s="4"/>
      <c r="K282" s="1"/>
      <c r="L282" s="1"/>
      <c r="O282" s="1"/>
      <c r="P282" s="1"/>
      <c r="Q282" s="1"/>
      <c r="R282" s="1"/>
      <c r="S282" s="1"/>
      <c r="T282" s="1"/>
    </row>
    <row r="283" spans="2:20" ht="12.75">
      <c r="B283" s="4"/>
      <c r="K283" s="1"/>
      <c r="L283" s="1"/>
      <c r="O283" s="1"/>
      <c r="P283" s="1"/>
      <c r="Q283" s="1"/>
      <c r="R283" s="1"/>
      <c r="S283" s="1"/>
      <c r="T283" s="1"/>
    </row>
    <row r="284" spans="2:20" ht="12.75">
      <c r="B284" s="4"/>
      <c r="K284" s="1"/>
      <c r="L284" s="1"/>
      <c r="O284" s="1"/>
      <c r="P284" s="1"/>
      <c r="Q284" s="1"/>
      <c r="R284" s="1"/>
      <c r="S284" s="1"/>
      <c r="T284" s="1"/>
    </row>
    <row r="285" spans="2:20" ht="12.75">
      <c r="B285" s="4"/>
      <c r="K285" s="1"/>
      <c r="L285" s="1"/>
      <c r="O285" s="1"/>
      <c r="P285" s="1"/>
      <c r="Q285" s="1"/>
      <c r="R285" s="1"/>
      <c r="S285" s="1"/>
      <c r="T285" s="1"/>
    </row>
    <row r="286" spans="2:20" ht="12.75">
      <c r="B286" s="4"/>
      <c r="K286" s="1"/>
      <c r="L286" s="1"/>
      <c r="O286" s="1"/>
      <c r="P286" s="1"/>
      <c r="Q286" s="1"/>
      <c r="R286" s="1"/>
      <c r="S286" s="1"/>
      <c r="T286" s="1"/>
    </row>
    <row r="287" spans="2:20" ht="12.75">
      <c r="B287" s="4"/>
      <c r="K287" s="1"/>
      <c r="L287" s="1"/>
      <c r="O287" s="1"/>
      <c r="P287" s="1"/>
      <c r="Q287" s="1"/>
      <c r="R287" s="1"/>
      <c r="S287" s="1"/>
      <c r="T287" s="1"/>
    </row>
    <row r="288" spans="2:20" ht="12.75">
      <c r="B288" s="4"/>
      <c r="K288" s="1"/>
      <c r="L288" s="1"/>
      <c r="O288" s="1"/>
      <c r="P288" s="1"/>
      <c r="Q288" s="1"/>
      <c r="R288" s="1"/>
      <c r="S288" s="1"/>
      <c r="T288" s="1"/>
    </row>
    <row r="289" spans="2:20" ht="12.75">
      <c r="B289" s="4"/>
      <c r="K289" s="1"/>
      <c r="L289" s="1"/>
      <c r="O289" s="1"/>
      <c r="P289" s="1"/>
      <c r="Q289" s="1"/>
      <c r="R289" s="1"/>
      <c r="S289" s="1"/>
      <c r="T289" s="1"/>
    </row>
    <row r="290" spans="2:20" ht="12.75">
      <c r="B290" s="4"/>
      <c r="K290" s="1"/>
      <c r="L290" s="1"/>
      <c r="O290" s="1"/>
      <c r="P290" s="1"/>
      <c r="Q290" s="1"/>
      <c r="R290" s="1"/>
      <c r="S290" s="1"/>
      <c r="T290" s="1"/>
    </row>
    <row r="291" spans="2:20" ht="12.75">
      <c r="B291" s="4"/>
      <c r="K291" s="1"/>
      <c r="L291" s="1"/>
      <c r="O291" s="1"/>
      <c r="P291" s="1"/>
      <c r="Q291" s="1"/>
      <c r="R291" s="1"/>
      <c r="S291" s="1"/>
      <c r="T291" s="1"/>
    </row>
    <row r="292" spans="2:20" ht="12.75">
      <c r="B292" s="4"/>
      <c r="K292" s="1"/>
      <c r="L292" s="1"/>
      <c r="O292" s="1"/>
      <c r="P292" s="1"/>
      <c r="Q292" s="1"/>
      <c r="R292" s="1"/>
      <c r="S292" s="1"/>
      <c r="T292" s="1"/>
    </row>
    <row r="293" spans="2:20" ht="12.75">
      <c r="B293" s="4"/>
      <c r="K293" s="1"/>
      <c r="L293" s="1"/>
      <c r="O293" s="1"/>
      <c r="P293" s="1"/>
      <c r="Q293" s="1"/>
      <c r="R293" s="1"/>
      <c r="S293" s="1"/>
      <c r="T293" s="1"/>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row r="422" ht="12.75">
      <c r="B422" s="4"/>
    </row>
    <row r="423" ht="12.75">
      <c r="B423" s="4"/>
    </row>
    <row r="424" ht="12.75">
      <c r="B424" s="4"/>
    </row>
    <row r="425" ht="12.75">
      <c r="B425" s="4"/>
    </row>
    <row r="426" ht="12.75">
      <c r="B426" s="4"/>
    </row>
    <row r="427" ht="12.75">
      <c r="B427" s="4"/>
    </row>
    <row r="428" ht="12.75">
      <c r="B428" s="4"/>
    </row>
    <row r="429" ht="12.75">
      <c r="B429" s="4"/>
    </row>
    <row r="430" ht="12.75">
      <c r="B430" s="4"/>
    </row>
    <row r="431" ht="12.75">
      <c r="B431" s="4"/>
    </row>
    <row r="432" ht="12.75">
      <c r="B432" s="4"/>
    </row>
    <row r="433" ht="12.75">
      <c r="B433" s="4"/>
    </row>
    <row r="434" ht="12.75">
      <c r="B434" s="4"/>
    </row>
    <row r="435" ht="12.75">
      <c r="B435" s="4"/>
    </row>
    <row r="436" ht="12.75">
      <c r="B436" s="4"/>
    </row>
    <row r="437" ht="12.75">
      <c r="B437" s="4"/>
    </row>
    <row r="438" ht="12.75">
      <c r="B438" s="4"/>
    </row>
    <row r="439" ht="12.75">
      <c r="B439" s="4"/>
    </row>
    <row r="440" ht="12.75">
      <c r="B440" s="4"/>
    </row>
    <row r="441" ht="12.75">
      <c r="B441" s="4"/>
    </row>
    <row r="442" ht="12.75">
      <c r="B442" s="4"/>
    </row>
    <row r="443" ht="12.75">
      <c r="B443" s="4"/>
    </row>
    <row r="444" ht="12.75">
      <c r="B444" s="4"/>
    </row>
    <row r="445" ht="12.75">
      <c r="B445" s="4"/>
    </row>
    <row r="446" ht="12.75">
      <c r="B446" s="4"/>
    </row>
    <row r="447" ht="12.75">
      <c r="B447" s="4"/>
    </row>
    <row r="448" ht="12.75">
      <c r="B448" s="4"/>
    </row>
    <row r="449" ht="12.75">
      <c r="B449" s="4"/>
    </row>
    <row r="450" ht="12.75">
      <c r="B450" s="4"/>
    </row>
    <row r="451" ht="12.75">
      <c r="B451" s="4"/>
    </row>
    <row r="452" ht="12.75">
      <c r="B452" s="4"/>
    </row>
    <row r="453" ht="12.75">
      <c r="B453" s="4"/>
    </row>
    <row r="454" ht="12.75">
      <c r="B454" s="4"/>
    </row>
    <row r="455" ht="12.75">
      <c r="B455" s="4"/>
    </row>
    <row r="456" ht="12.75">
      <c r="B456" s="4"/>
    </row>
    <row r="457" ht="12.75">
      <c r="B457" s="4"/>
    </row>
    <row r="458" ht="12.75">
      <c r="B458" s="4"/>
    </row>
    <row r="459" ht="12.75">
      <c r="B459" s="4"/>
    </row>
    <row r="460" ht="12.75">
      <c r="B460" s="4"/>
    </row>
    <row r="461" ht="12.75">
      <c r="B461" s="4"/>
    </row>
    <row r="462" ht="12.75">
      <c r="B462" s="4"/>
    </row>
    <row r="463" ht="12.75">
      <c r="B463" s="4"/>
    </row>
    <row r="464" ht="12.75">
      <c r="B464" s="4"/>
    </row>
    <row r="465" ht="12.75">
      <c r="B465" s="4"/>
    </row>
    <row r="466" ht="12.75">
      <c r="B466" s="4"/>
    </row>
    <row r="467" ht="12.75">
      <c r="B467" s="4"/>
    </row>
    <row r="468" ht="12.75">
      <c r="B468" s="4"/>
    </row>
    <row r="469" ht="12.75">
      <c r="B469" s="4"/>
    </row>
    <row r="470" ht="12.75">
      <c r="B470" s="4"/>
    </row>
    <row r="471" ht="12.75">
      <c r="B471" s="4"/>
    </row>
    <row r="472" ht="12.75">
      <c r="B472" s="4"/>
    </row>
    <row r="473" ht="12.75">
      <c r="B473" s="4"/>
    </row>
    <row r="474" ht="12.75">
      <c r="B474" s="4"/>
    </row>
    <row r="475" ht="12.75">
      <c r="B475" s="4"/>
    </row>
    <row r="476" ht="12.75">
      <c r="B476" s="4"/>
    </row>
    <row r="477" ht="12.75">
      <c r="B477" s="4"/>
    </row>
    <row r="478" ht="12.75">
      <c r="B478" s="4"/>
    </row>
    <row r="479" ht="12.75">
      <c r="B479" s="4"/>
    </row>
    <row r="480" ht="12.75">
      <c r="B480" s="4"/>
    </row>
    <row r="481" ht="12.75">
      <c r="B481" s="4"/>
    </row>
    <row r="482" ht="12.75">
      <c r="B482" s="4"/>
    </row>
    <row r="483" ht="12.75">
      <c r="B483" s="4"/>
    </row>
    <row r="484" ht="12.75">
      <c r="B484" s="4"/>
    </row>
    <row r="485" ht="12.75">
      <c r="B485" s="4"/>
    </row>
    <row r="486" ht="12.75">
      <c r="B486" s="4"/>
    </row>
    <row r="487" ht="12.75">
      <c r="B487" s="4"/>
    </row>
    <row r="488" ht="12.75">
      <c r="B488" s="4"/>
    </row>
    <row r="489" ht="12.75">
      <c r="B489" s="4"/>
    </row>
    <row r="490" ht="12.75">
      <c r="B490" s="4"/>
    </row>
    <row r="491" ht="12.75">
      <c r="B491" s="4"/>
    </row>
    <row r="492" ht="12.75">
      <c r="B492" s="4"/>
    </row>
    <row r="493" ht="12.75">
      <c r="B493" s="4"/>
    </row>
    <row r="494" ht="12.75">
      <c r="B494" s="4"/>
    </row>
    <row r="495" ht="12.75">
      <c r="B495" s="4"/>
    </row>
    <row r="496" ht="12.75">
      <c r="B496" s="4"/>
    </row>
    <row r="497" ht="12.75">
      <c r="B497" s="4"/>
    </row>
    <row r="498" ht="12.75">
      <c r="B498" s="4"/>
    </row>
    <row r="499" ht="12.75">
      <c r="B499" s="4"/>
    </row>
    <row r="500" ht="12.75">
      <c r="B500" s="4"/>
    </row>
    <row r="501" ht="12.75">
      <c r="B501" s="4"/>
    </row>
    <row r="502" ht="12.75">
      <c r="B502" s="4"/>
    </row>
    <row r="503" ht="12.75">
      <c r="B503" s="4"/>
    </row>
    <row r="504" ht="12.75">
      <c r="B504" s="4"/>
    </row>
    <row r="505" ht="12.75">
      <c r="B505" s="4"/>
    </row>
    <row r="506" ht="12.75">
      <c r="B506" s="4"/>
    </row>
    <row r="507" ht="12.75">
      <c r="B507" s="4"/>
    </row>
    <row r="508" ht="12.75">
      <c r="B508" s="4"/>
    </row>
    <row r="509" ht="12.75">
      <c r="B509" s="4"/>
    </row>
    <row r="510" ht="12.75">
      <c r="B510" s="4"/>
    </row>
    <row r="511" ht="12.75">
      <c r="B511" s="4"/>
    </row>
    <row r="512" ht="12.75">
      <c r="B512" s="4"/>
    </row>
    <row r="513" ht="12.75">
      <c r="B513" s="4"/>
    </row>
    <row r="514" ht="12.75">
      <c r="B514" s="4"/>
    </row>
    <row r="515" ht="12.75">
      <c r="B515" s="4"/>
    </row>
    <row r="516" ht="12.75">
      <c r="B516" s="4"/>
    </row>
    <row r="517" ht="12.75">
      <c r="B517" s="4"/>
    </row>
    <row r="518" ht="12.75">
      <c r="B518" s="4"/>
    </row>
    <row r="519" ht="12.75">
      <c r="B519" s="4"/>
    </row>
    <row r="520" ht="12.75">
      <c r="B520" s="4"/>
    </row>
    <row r="521" ht="12.75">
      <c r="B521" s="4"/>
    </row>
    <row r="522" ht="12.75">
      <c r="B522" s="4"/>
    </row>
    <row r="523" ht="12.75">
      <c r="B523" s="4"/>
    </row>
    <row r="524" ht="12.75">
      <c r="B524" s="4"/>
    </row>
    <row r="525" ht="12.75">
      <c r="B525" s="4"/>
    </row>
    <row r="526" ht="12.75">
      <c r="B526" s="4"/>
    </row>
    <row r="527" ht="12.75">
      <c r="B527" s="4"/>
    </row>
    <row r="528" ht="12.75">
      <c r="B528" s="4"/>
    </row>
    <row r="529" ht="12.75">
      <c r="B529" s="4"/>
    </row>
    <row r="530" ht="12.75">
      <c r="B530" s="4"/>
    </row>
    <row r="531" ht="12.75">
      <c r="B531" s="4"/>
    </row>
    <row r="532" ht="12.75">
      <c r="B532" s="4"/>
    </row>
    <row r="533" ht="12.75">
      <c r="B533" s="4"/>
    </row>
    <row r="534" ht="12.75">
      <c r="B534" s="4"/>
    </row>
    <row r="535" ht="12.75">
      <c r="B535" s="4"/>
    </row>
    <row r="536" ht="12.75">
      <c r="B536" s="4"/>
    </row>
    <row r="537" ht="12.75">
      <c r="B537" s="4"/>
    </row>
    <row r="538" ht="12.75">
      <c r="B538" s="4"/>
    </row>
    <row r="539" ht="12.75">
      <c r="B539" s="4"/>
    </row>
    <row r="540" ht="12.75">
      <c r="B540" s="4"/>
    </row>
    <row r="541" ht="12.75">
      <c r="B541" s="4"/>
    </row>
    <row r="542" ht="12.75">
      <c r="B542" s="4"/>
    </row>
    <row r="543" ht="12.75">
      <c r="B543" s="4"/>
    </row>
    <row r="544" ht="12.75">
      <c r="B544" s="4"/>
    </row>
    <row r="545" ht="12.75">
      <c r="B545" s="4"/>
    </row>
    <row r="546" ht="12.75">
      <c r="B546" s="4"/>
    </row>
    <row r="547" ht="12.75">
      <c r="B547" s="4"/>
    </row>
    <row r="548" ht="12.75">
      <c r="B548" s="4"/>
    </row>
    <row r="549" ht="12.75">
      <c r="B549" s="4"/>
    </row>
    <row r="550" ht="12.75">
      <c r="B550" s="4"/>
    </row>
    <row r="551" ht="12.75">
      <c r="B551" s="4"/>
    </row>
    <row r="552" ht="12.75">
      <c r="B552" s="4"/>
    </row>
    <row r="553" ht="12.75">
      <c r="B553" s="4"/>
    </row>
    <row r="554" ht="12.75">
      <c r="B554" s="4"/>
    </row>
    <row r="555" ht="12.75">
      <c r="B555" s="4"/>
    </row>
    <row r="556" ht="12.75">
      <c r="B556" s="4"/>
    </row>
    <row r="557" ht="12.75">
      <c r="B557" s="4"/>
    </row>
    <row r="558" ht="12.75">
      <c r="B558" s="4"/>
    </row>
    <row r="559" ht="12.75">
      <c r="B559" s="4"/>
    </row>
    <row r="560" ht="12.75">
      <c r="B560" s="4"/>
    </row>
    <row r="561" ht="12.75">
      <c r="B561" s="4"/>
    </row>
    <row r="562" ht="12.75">
      <c r="B562" s="4"/>
    </row>
    <row r="563" ht="12.75">
      <c r="B563" s="4"/>
    </row>
    <row r="564" ht="12.75">
      <c r="B564" s="4"/>
    </row>
    <row r="565" ht="12.75">
      <c r="B565" s="4"/>
    </row>
    <row r="566" ht="12.75">
      <c r="B566" s="4"/>
    </row>
    <row r="567" ht="12.75">
      <c r="B567" s="4"/>
    </row>
    <row r="568" ht="12.75">
      <c r="B568" s="4"/>
    </row>
    <row r="569" ht="12.75">
      <c r="B569" s="4"/>
    </row>
    <row r="570" ht="12.75">
      <c r="B570" s="4"/>
    </row>
    <row r="571" ht="12.75">
      <c r="B571" s="4"/>
    </row>
    <row r="572" ht="12.75">
      <c r="B572" s="4"/>
    </row>
    <row r="573" ht="12.75">
      <c r="B573" s="4"/>
    </row>
    <row r="574" ht="12.75">
      <c r="B574" s="4"/>
    </row>
    <row r="575" ht="12.75">
      <c r="B575" s="4"/>
    </row>
    <row r="576" ht="12.75">
      <c r="B576" s="4"/>
    </row>
    <row r="577" ht="12.75">
      <c r="B577" s="4"/>
    </row>
    <row r="578" ht="12.75">
      <c r="B578" s="4"/>
    </row>
    <row r="579" ht="12.75">
      <c r="B579" s="4"/>
    </row>
    <row r="580" ht="12.75">
      <c r="B580" s="4"/>
    </row>
    <row r="581" ht="12.75">
      <c r="B581" s="4"/>
    </row>
    <row r="582" ht="12.75">
      <c r="B582" s="4"/>
    </row>
    <row r="583" ht="12.75">
      <c r="B583" s="4"/>
    </row>
    <row r="584" ht="12.75">
      <c r="B584" s="4"/>
    </row>
    <row r="585" ht="12.75">
      <c r="B585" s="4"/>
    </row>
    <row r="586" ht="12.75">
      <c r="B586" s="4"/>
    </row>
    <row r="587" ht="12.75">
      <c r="B587" s="4"/>
    </row>
    <row r="588" ht="12.75">
      <c r="B588" s="4"/>
    </row>
    <row r="589" ht="12.75">
      <c r="B589" s="4"/>
    </row>
    <row r="590" ht="12.75">
      <c r="B590" s="4"/>
    </row>
    <row r="591" ht="12.75">
      <c r="B591" s="4"/>
    </row>
    <row r="592" ht="12.75">
      <c r="B592" s="4"/>
    </row>
    <row r="593" ht="12.75">
      <c r="B593" s="4"/>
    </row>
    <row r="594" ht="12.75">
      <c r="B594" s="4"/>
    </row>
    <row r="595" ht="12.75">
      <c r="B595" s="4"/>
    </row>
    <row r="596" ht="12.75">
      <c r="B596" s="4"/>
    </row>
    <row r="597" ht="12.75">
      <c r="B597" s="4"/>
    </row>
    <row r="598" ht="12.75">
      <c r="B598" s="4"/>
    </row>
    <row r="599" ht="12.75">
      <c r="B599" s="4"/>
    </row>
    <row r="600" ht="12.75">
      <c r="B600" s="4"/>
    </row>
    <row r="601" ht="12.75">
      <c r="B601" s="4"/>
    </row>
    <row r="602" ht="12.75">
      <c r="B602" s="4"/>
    </row>
    <row r="603" ht="12.75">
      <c r="B603" s="4"/>
    </row>
    <row r="604" ht="12.75">
      <c r="B604" s="4"/>
    </row>
    <row r="605" ht="12.75">
      <c r="B605" s="4"/>
    </row>
    <row r="606" ht="12.75">
      <c r="B606" s="4"/>
    </row>
    <row r="607" ht="12.75">
      <c r="B607" s="4"/>
    </row>
    <row r="608" ht="12.75">
      <c r="B608" s="4"/>
    </row>
    <row r="609" ht="12.75">
      <c r="B609" s="4"/>
    </row>
    <row r="610" ht="12.75">
      <c r="B610" s="4"/>
    </row>
    <row r="611" ht="12.75">
      <c r="B611" s="4"/>
    </row>
    <row r="612" ht="12.75">
      <c r="B612" s="4"/>
    </row>
    <row r="613" ht="12.75">
      <c r="B613" s="4"/>
    </row>
    <row r="614" ht="12.75">
      <c r="B614" s="4"/>
    </row>
    <row r="615" ht="12.75">
      <c r="B615" s="4"/>
    </row>
    <row r="616" ht="12.75">
      <c r="B616" s="4"/>
    </row>
    <row r="617" ht="12.75">
      <c r="B617" s="4"/>
    </row>
    <row r="618" ht="12.75">
      <c r="B618" s="4"/>
    </row>
    <row r="619" ht="12.75">
      <c r="B619" s="4"/>
    </row>
    <row r="620" ht="12.75">
      <c r="B620" s="4"/>
    </row>
    <row r="621" ht="12.75">
      <c r="B621" s="4"/>
    </row>
    <row r="622" ht="12.75">
      <c r="B622" s="4"/>
    </row>
    <row r="623" ht="12.75">
      <c r="B623" s="4"/>
    </row>
    <row r="624" ht="12.75">
      <c r="B624" s="4"/>
    </row>
    <row r="625" ht="12.75">
      <c r="B625" s="4"/>
    </row>
    <row r="626" ht="12.75">
      <c r="B626" s="4"/>
    </row>
    <row r="627" ht="12.75">
      <c r="B627" s="4"/>
    </row>
    <row r="628" ht="12.75">
      <c r="B628" s="4"/>
    </row>
    <row r="629" ht="12.75">
      <c r="B629" s="4"/>
    </row>
    <row r="630" ht="12.75">
      <c r="B630" s="4"/>
    </row>
    <row r="631" ht="12.75">
      <c r="B631" s="4"/>
    </row>
    <row r="632" ht="12.75">
      <c r="B632" s="4"/>
    </row>
    <row r="633" ht="12.75">
      <c r="B633" s="4"/>
    </row>
    <row r="634" ht="12.75">
      <c r="B634" s="4"/>
    </row>
    <row r="635" ht="12.75">
      <c r="B635" s="4"/>
    </row>
    <row r="636" ht="12.75">
      <c r="B636" s="4"/>
    </row>
    <row r="637" ht="12.75">
      <c r="B637" s="4"/>
    </row>
    <row r="638" ht="12.75">
      <c r="B638" s="4"/>
    </row>
    <row r="639" ht="12.75">
      <c r="B639" s="4"/>
    </row>
    <row r="640" ht="12.75">
      <c r="B640" s="4"/>
    </row>
    <row r="641" ht="12.75">
      <c r="B641" s="4"/>
    </row>
    <row r="642" ht="12.75">
      <c r="B642" s="4"/>
    </row>
    <row r="643" ht="12.75">
      <c r="B643" s="4"/>
    </row>
    <row r="644" ht="12.75">
      <c r="B644" s="4"/>
    </row>
    <row r="645" ht="12.75">
      <c r="B645" s="4"/>
    </row>
    <row r="646" ht="12.75">
      <c r="B646" s="4"/>
    </row>
    <row r="647" ht="12.75">
      <c r="B647" s="4"/>
    </row>
    <row r="648" ht="12.75">
      <c r="B648" s="4"/>
    </row>
    <row r="649" ht="12.75">
      <c r="B649" s="4"/>
    </row>
    <row r="650" ht="12.75">
      <c r="B650" s="4"/>
    </row>
    <row r="651" ht="12.75">
      <c r="B651" s="4"/>
    </row>
    <row r="652" ht="12.75">
      <c r="B652" s="4"/>
    </row>
    <row r="653" ht="12.75">
      <c r="B653" s="4"/>
    </row>
    <row r="654" ht="12.75">
      <c r="B654" s="4"/>
    </row>
    <row r="655" ht="12.75">
      <c r="B655" s="4"/>
    </row>
    <row r="656" ht="12.75">
      <c r="B656" s="4"/>
    </row>
    <row r="657" ht="12.75">
      <c r="B657" s="4"/>
    </row>
    <row r="658" ht="12.75">
      <c r="B658" s="4"/>
    </row>
    <row r="659" ht="12.75">
      <c r="B659" s="4"/>
    </row>
    <row r="660" ht="12.75">
      <c r="B660" s="4"/>
    </row>
    <row r="661" ht="12.75">
      <c r="B661" s="4"/>
    </row>
    <row r="662" ht="12.75">
      <c r="B662" s="4"/>
    </row>
    <row r="663" ht="12.75">
      <c r="B663" s="4"/>
    </row>
    <row r="664" ht="12.75">
      <c r="B664" s="4"/>
    </row>
    <row r="665" ht="12.75">
      <c r="B665" s="4"/>
    </row>
    <row r="666" ht="12.75">
      <c r="B666" s="4"/>
    </row>
    <row r="667" ht="12.75">
      <c r="B667" s="4"/>
    </row>
    <row r="668" ht="12.75">
      <c r="B668" s="4"/>
    </row>
    <row r="669" ht="12.75">
      <c r="B669" s="4"/>
    </row>
    <row r="670" ht="12.75">
      <c r="B670" s="4"/>
    </row>
    <row r="671" ht="12.75">
      <c r="B671" s="4"/>
    </row>
    <row r="672" ht="12.75">
      <c r="B672" s="4"/>
    </row>
    <row r="673" ht="12.75">
      <c r="B673" s="4"/>
    </row>
    <row r="674" ht="12.75">
      <c r="B674" s="4"/>
    </row>
    <row r="675" ht="12.75">
      <c r="B675" s="4"/>
    </row>
    <row r="676" ht="12.75">
      <c r="B676" s="4"/>
    </row>
    <row r="677" ht="12.75">
      <c r="B677" s="4"/>
    </row>
    <row r="678" ht="12.75">
      <c r="B678" s="4"/>
    </row>
    <row r="679" ht="12.75">
      <c r="B679" s="4"/>
    </row>
    <row r="680" ht="12.75">
      <c r="B680" s="4"/>
    </row>
    <row r="681" ht="12.75">
      <c r="B681" s="4"/>
    </row>
    <row r="682" ht="12.75">
      <c r="B682" s="4"/>
    </row>
    <row r="683" ht="12.75">
      <c r="B683" s="4"/>
    </row>
    <row r="684" ht="12.75">
      <c r="B684" s="4"/>
    </row>
    <row r="685" ht="12.75">
      <c r="B685" s="4"/>
    </row>
    <row r="686" ht="12.75">
      <c r="B686" s="4"/>
    </row>
    <row r="687" ht="12.75">
      <c r="B687" s="4"/>
    </row>
    <row r="688" ht="12.75">
      <c r="B688" s="4"/>
    </row>
    <row r="689" ht="12.75">
      <c r="B689" s="4"/>
    </row>
    <row r="690" ht="12.75">
      <c r="B690" s="4"/>
    </row>
    <row r="691" ht="12.75">
      <c r="B691" s="4"/>
    </row>
    <row r="692" ht="12.75">
      <c r="B692" s="4"/>
    </row>
    <row r="693" ht="12.75">
      <c r="B693" s="4"/>
    </row>
    <row r="694" ht="12.75">
      <c r="B694" s="4"/>
    </row>
    <row r="695" ht="12.75">
      <c r="B695" s="4"/>
    </row>
    <row r="696" ht="12.75">
      <c r="B696" s="4"/>
    </row>
    <row r="697" ht="12.75">
      <c r="B697" s="4"/>
    </row>
    <row r="698" ht="12.75">
      <c r="B698" s="4"/>
    </row>
    <row r="699" ht="12.75">
      <c r="B699" s="4"/>
    </row>
    <row r="700" ht="12.75">
      <c r="B700" s="4"/>
    </row>
    <row r="701" ht="12.75">
      <c r="B701" s="4"/>
    </row>
    <row r="702" ht="12.75">
      <c r="B702" s="4"/>
    </row>
    <row r="703" ht="12.75">
      <c r="B703" s="4"/>
    </row>
    <row r="704" ht="12.75">
      <c r="B704" s="4"/>
    </row>
    <row r="705" ht="12.75">
      <c r="B705" s="4"/>
    </row>
    <row r="706" ht="12.75">
      <c r="B706" s="4"/>
    </row>
    <row r="707" ht="12.75">
      <c r="B707" s="4"/>
    </row>
    <row r="708" ht="12.75">
      <c r="B708" s="4"/>
    </row>
    <row r="709" ht="12.75">
      <c r="B709" s="4"/>
    </row>
    <row r="710" ht="12.75">
      <c r="B710" s="4"/>
    </row>
    <row r="711" ht="12.75">
      <c r="B711" s="4"/>
    </row>
    <row r="712" ht="12.75">
      <c r="B712" s="4"/>
    </row>
    <row r="713" ht="12.75">
      <c r="B713" s="4"/>
    </row>
    <row r="714" ht="12.75">
      <c r="B714" s="4"/>
    </row>
    <row r="715" ht="12.75">
      <c r="B715" s="4"/>
    </row>
    <row r="716" ht="12.75">
      <c r="B716" s="4"/>
    </row>
    <row r="717" ht="12.75">
      <c r="B717" s="4"/>
    </row>
    <row r="718" ht="12.75">
      <c r="B718" s="4"/>
    </row>
    <row r="719" ht="12.75">
      <c r="B719" s="4"/>
    </row>
    <row r="720" ht="12.75">
      <c r="B720" s="4"/>
    </row>
    <row r="721" ht="12.75">
      <c r="B721" s="4"/>
    </row>
    <row r="722" ht="12.75">
      <c r="B722" s="4"/>
    </row>
    <row r="723" ht="12.75">
      <c r="B723" s="4"/>
    </row>
    <row r="724" ht="12.75">
      <c r="B724" s="4"/>
    </row>
    <row r="725" ht="12.75">
      <c r="B725" s="4"/>
    </row>
    <row r="726" ht="12.75">
      <c r="B726" s="4"/>
    </row>
    <row r="727" ht="12.75">
      <c r="B727" s="4"/>
    </row>
    <row r="728" ht="12.75">
      <c r="B728" s="4"/>
    </row>
    <row r="729" ht="12.75">
      <c r="B729" s="4"/>
    </row>
    <row r="730" ht="12.75">
      <c r="B730" s="4"/>
    </row>
    <row r="731" ht="12.75">
      <c r="B731" s="4"/>
    </row>
    <row r="732" ht="12.75">
      <c r="B732" s="4"/>
    </row>
    <row r="733" ht="12.75">
      <c r="B733" s="4"/>
    </row>
    <row r="734" ht="12.75">
      <c r="B734" s="4"/>
    </row>
    <row r="735" ht="12.75">
      <c r="B735" s="4"/>
    </row>
    <row r="736" ht="12.75">
      <c r="B736" s="4"/>
    </row>
    <row r="737" ht="12.75">
      <c r="B737" s="4"/>
    </row>
    <row r="738" ht="12.75">
      <c r="B738" s="4"/>
    </row>
    <row r="739" ht="12.75">
      <c r="B739" s="4"/>
    </row>
    <row r="740" ht="12.75">
      <c r="B740" s="4"/>
    </row>
    <row r="741" ht="12.75">
      <c r="B741" s="4"/>
    </row>
    <row r="742" ht="12.75">
      <c r="B742" s="4"/>
    </row>
    <row r="743" ht="12.75">
      <c r="B743" s="4"/>
    </row>
    <row r="744" ht="12.75">
      <c r="B744" s="4"/>
    </row>
    <row r="745" ht="12.75">
      <c r="B745" s="4"/>
    </row>
    <row r="746" ht="12.75">
      <c r="B746" s="4"/>
    </row>
    <row r="747" ht="12.75">
      <c r="B747" s="4"/>
    </row>
    <row r="748" ht="12.75">
      <c r="B748" s="4"/>
    </row>
    <row r="749" ht="12.75">
      <c r="B749" s="4"/>
    </row>
    <row r="750" ht="12.75">
      <c r="B750" s="4"/>
    </row>
    <row r="751" ht="12.75">
      <c r="B751" s="4"/>
    </row>
    <row r="752" ht="12.75">
      <c r="B752" s="4"/>
    </row>
    <row r="753" ht="12.75">
      <c r="B753" s="4"/>
    </row>
    <row r="754" ht="12.75">
      <c r="B754" s="4"/>
    </row>
    <row r="755" ht="12.75">
      <c r="B755" s="4"/>
    </row>
    <row r="756" ht="12.75">
      <c r="B756" s="4"/>
    </row>
    <row r="757" ht="12.75">
      <c r="B757" s="4"/>
    </row>
    <row r="758" ht="12.75">
      <c r="B758" s="4"/>
    </row>
    <row r="759" ht="12.75">
      <c r="B759" s="4"/>
    </row>
    <row r="760" ht="12.75">
      <c r="B760" s="4"/>
    </row>
    <row r="761" ht="12.75">
      <c r="B761" s="4"/>
    </row>
    <row r="762" ht="12.75">
      <c r="B762" s="4"/>
    </row>
    <row r="763" ht="12.75">
      <c r="B763" s="4"/>
    </row>
    <row r="764" ht="12.75">
      <c r="B764" s="4"/>
    </row>
    <row r="765" ht="12.75">
      <c r="B765" s="4"/>
    </row>
    <row r="766" ht="12.75">
      <c r="B766" s="4"/>
    </row>
    <row r="767" ht="12.75">
      <c r="B767" s="4"/>
    </row>
    <row r="768" ht="12.75">
      <c r="B768" s="4"/>
    </row>
    <row r="769" ht="12.75">
      <c r="B769" s="4"/>
    </row>
    <row r="770" ht="12.75">
      <c r="B770" s="4"/>
    </row>
    <row r="771" ht="12.75">
      <c r="B771" s="4"/>
    </row>
  </sheetData>
  <mergeCells count="7">
    <mergeCell ref="K26:N27"/>
    <mergeCell ref="K20:N21"/>
    <mergeCell ref="K16:N17"/>
    <mergeCell ref="B2:C2"/>
    <mergeCell ref="B3:C3"/>
    <mergeCell ref="B4:C4"/>
    <mergeCell ref="K7:O7"/>
  </mergeCells>
  <printOptions/>
  <pageMargins left="0.5" right="0.5" top="0.75" bottom="0.5" header="0.5" footer="0.5"/>
  <pageSetup horizontalDpi="300" verticalDpi="300" orientation="portrait" r:id="rId1"/>
  <headerFooter alignWithMargins="0">
    <oddHeader xml:space="preserve">&amp;L&amp;"Westminster,Bold"&amp;12Control Services Company
Charlotte, North Carolina&amp;R&amp;D
Page &amp;P of &amp;N
C. T. Johnson, PE  </oddHeader>
    <oddFooter>&amp;L&amp;F</oddFooter>
  </headerFooter>
</worksheet>
</file>

<file path=xl/worksheets/sheet2.xml><?xml version="1.0" encoding="utf-8"?>
<worksheet xmlns="http://schemas.openxmlformats.org/spreadsheetml/2006/main" xmlns:r="http://schemas.openxmlformats.org/officeDocument/2006/relationships">
  <sheetPr>
    <tabColor indexed="34"/>
  </sheetPr>
  <dimension ref="A2:S766"/>
  <sheetViews>
    <sheetView workbookViewId="0" topLeftCell="A1">
      <selection activeCell="H21" sqref="H21"/>
    </sheetView>
  </sheetViews>
  <sheetFormatPr defaultColWidth="9.140625" defaultRowHeight="12.75"/>
  <cols>
    <col min="1" max="1" width="3.8515625" style="0" customWidth="1"/>
    <col min="2" max="2" width="29.00390625" style="0" customWidth="1"/>
    <col min="3" max="3" width="7.28125" style="0" customWidth="1"/>
    <col min="4" max="4" width="8.00390625" style="0" customWidth="1"/>
    <col min="5" max="5" width="9.28125" style="0" customWidth="1"/>
    <col min="6" max="6" width="8.28125" style="0" customWidth="1"/>
    <col min="7" max="7" width="5.421875" style="0" customWidth="1"/>
    <col min="8" max="8" width="8.28125" style="0" customWidth="1"/>
    <col min="9" max="9" width="7.00390625" style="0" customWidth="1"/>
    <col min="10" max="10" width="8.28125" style="1" customWidth="1"/>
    <col min="11" max="11" width="2.28125" style="0" customWidth="1"/>
    <col min="12" max="12" width="6.140625" style="0" customWidth="1"/>
    <col min="13" max="13" width="8.00390625" style="0" customWidth="1"/>
    <col min="14" max="14" width="11.421875" style="0" customWidth="1"/>
    <col min="15" max="15" width="7.421875" style="0" customWidth="1"/>
  </cols>
  <sheetData>
    <row r="2" spans="1:8" ht="12.75">
      <c r="A2" s="36"/>
      <c r="B2" s="205" t="s">
        <v>0</v>
      </c>
      <c r="C2" s="206"/>
      <c r="D2" s="36" t="s">
        <v>3</v>
      </c>
      <c r="E2" s="36"/>
      <c r="F2" s="36"/>
      <c r="G2" s="36"/>
      <c r="H2" s="36"/>
    </row>
    <row r="3" spans="1:8" ht="12.75">
      <c r="A3" s="36"/>
      <c r="B3" s="205" t="s">
        <v>1</v>
      </c>
      <c r="C3" s="206"/>
      <c r="D3" s="36" t="s">
        <v>4</v>
      </c>
      <c r="E3" s="36"/>
      <c r="F3" s="36"/>
      <c r="G3" s="36"/>
      <c r="H3" s="36"/>
    </row>
    <row r="4" spans="1:8" ht="14.25" customHeight="1" thickBot="1">
      <c r="A4" s="36"/>
      <c r="B4" s="205" t="s">
        <v>2</v>
      </c>
      <c r="C4" s="206"/>
      <c r="D4" s="36"/>
      <c r="E4" s="36"/>
      <c r="F4" s="36"/>
      <c r="G4" s="36"/>
      <c r="H4" s="36"/>
    </row>
    <row r="5" spans="1:8" ht="12.75" hidden="1">
      <c r="A5" s="36"/>
      <c r="B5" s="37"/>
      <c r="C5" s="36"/>
      <c r="D5" s="36"/>
      <c r="E5" s="36"/>
      <c r="F5" s="36"/>
      <c r="G5" s="36"/>
      <c r="H5" s="36"/>
    </row>
    <row r="6" spans="1:16" ht="55.5" customHeight="1" thickBot="1">
      <c r="A6" s="167"/>
      <c r="B6" s="168" t="s">
        <v>466</v>
      </c>
      <c r="C6" s="169" t="s">
        <v>231</v>
      </c>
      <c r="D6" s="169" t="s">
        <v>237</v>
      </c>
      <c r="E6" s="169" t="s">
        <v>238</v>
      </c>
      <c r="F6" s="170"/>
      <c r="G6" s="171" t="s">
        <v>334</v>
      </c>
      <c r="H6" s="172"/>
      <c r="I6" s="173"/>
      <c r="J6" s="46"/>
      <c r="K6" s="46"/>
      <c r="L6" s="46"/>
      <c r="M6" s="46"/>
      <c r="N6" s="46"/>
      <c r="O6" s="46"/>
      <c r="P6" s="36"/>
    </row>
    <row r="7" spans="1:19" ht="13.5" thickBot="1">
      <c r="A7" s="156"/>
      <c r="B7" s="97"/>
      <c r="C7" s="47"/>
      <c r="D7" s="52"/>
      <c r="E7" s="52"/>
      <c r="F7" s="52"/>
      <c r="G7" s="96"/>
      <c r="H7" s="139"/>
      <c r="I7" s="159"/>
      <c r="M7" s="74" t="s">
        <v>448</v>
      </c>
      <c r="N7" s="31" t="s">
        <v>444</v>
      </c>
      <c r="O7" s="31"/>
      <c r="P7" s="57" t="s">
        <v>423</v>
      </c>
      <c r="Q7" s="57" t="s">
        <v>422</v>
      </c>
      <c r="R7" s="57" t="s">
        <v>424</v>
      </c>
      <c r="S7" s="32"/>
    </row>
    <row r="8" spans="1:19" ht="12.75">
      <c r="A8" s="156"/>
      <c r="B8" s="97" t="s">
        <v>232</v>
      </c>
      <c r="C8" s="51">
        <v>2</v>
      </c>
      <c r="D8" s="51">
        <v>1</v>
      </c>
      <c r="E8" s="51">
        <v>2</v>
      </c>
      <c r="F8" s="51"/>
      <c r="G8" s="98">
        <f>SUM(C8:F8)</f>
        <v>5</v>
      </c>
      <c r="H8" s="52"/>
      <c r="I8" s="159"/>
      <c r="M8" s="37">
        <v>36.53</v>
      </c>
      <c r="N8" s="37">
        <f>G8*M8*1.2</f>
        <v>219.18</v>
      </c>
      <c r="O8" s="37"/>
      <c r="P8" s="36">
        <v>0.5</v>
      </c>
      <c r="Q8" s="36">
        <f>G8*P8</f>
        <v>2.5</v>
      </c>
      <c r="R8" s="63">
        <f>(G8*P8)*hardware!$K$4</f>
        <v>113.625</v>
      </c>
      <c r="S8" s="37"/>
    </row>
    <row r="9" spans="1:19" ht="36.75" customHeight="1">
      <c r="A9" s="156"/>
      <c r="B9" s="50" t="s">
        <v>233</v>
      </c>
      <c r="C9" s="51">
        <v>2</v>
      </c>
      <c r="D9" s="51">
        <v>1</v>
      </c>
      <c r="E9" s="51">
        <v>2</v>
      </c>
      <c r="F9" s="51"/>
      <c r="G9" s="98">
        <f>SUM(C9:F9)</f>
        <v>5</v>
      </c>
      <c r="H9" s="52"/>
      <c r="I9" s="159"/>
      <c r="M9" s="37">
        <v>146.66</v>
      </c>
      <c r="N9" s="37">
        <f>G9*M9*1.2</f>
        <v>879.9599999999999</v>
      </c>
      <c r="O9" s="37"/>
      <c r="P9" s="36">
        <v>1</v>
      </c>
      <c r="Q9" s="36">
        <f>G9*P9</f>
        <v>5</v>
      </c>
      <c r="R9" s="63">
        <f>(G9*P9)*hardware!$K$4</f>
        <v>227.25</v>
      </c>
      <c r="S9" s="37"/>
    </row>
    <row r="10" spans="1:19" ht="24">
      <c r="A10" s="156"/>
      <c r="B10" s="50" t="s">
        <v>234</v>
      </c>
      <c r="C10" s="51">
        <v>2</v>
      </c>
      <c r="D10" s="51">
        <v>1</v>
      </c>
      <c r="E10" s="51">
        <v>2</v>
      </c>
      <c r="F10" s="51"/>
      <c r="G10" s="98">
        <f>SUM(C10:F10)</f>
        <v>5</v>
      </c>
      <c r="H10" s="52"/>
      <c r="I10" s="159"/>
      <c r="M10" s="37">
        <v>62.15</v>
      </c>
      <c r="N10" s="37">
        <f>G10*M10*1.2</f>
        <v>372.9</v>
      </c>
      <c r="O10" s="37"/>
      <c r="P10" s="36">
        <v>1</v>
      </c>
      <c r="Q10" s="36">
        <f>G10*P10</f>
        <v>5</v>
      </c>
      <c r="R10" s="63">
        <f>(G10*P10)*hardware!$K$4</f>
        <v>227.25</v>
      </c>
      <c r="S10" s="37"/>
    </row>
    <row r="11" spans="1:19" ht="12.75">
      <c r="A11" s="156"/>
      <c r="B11" s="50" t="s">
        <v>450</v>
      </c>
      <c r="C11" s="51">
        <v>4</v>
      </c>
      <c r="D11" s="51">
        <v>2</v>
      </c>
      <c r="E11" s="51">
        <v>4</v>
      </c>
      <c r="F11" s="51"/>
      <c r="G11" s="98">
        <f>SUM(C11:F11)</f>
        <v>10</v>
      </c>
      <c r="H11" s="52"/>
      <c r="I11" s="159"/>
      <c r="M11" s="37">
        <v>2.11</v>
      </c>
      <c r="N11" s="37">
        <f>G11*M11*1.2</f>
        <v>25.319999999999997</v>
      </c>
      <c r="O11" s="37"/>
      <c r="P11" s="36">
        <v>0.3</v>
      </c>
      <c r="Q11" s="36">
        <f>G11*P11</f>
        <v>3</v>
      </c>
      <c r="R11" s="63">
        <f>(G11*P11)*hardware!$K$4</f>
        <v>136.35000000000002</v>
      </c>
      <c r="S11" s="37"/>
    </row>
    <row r="12" spans="1:19" ht="12.75">
      <c r="A12" s="156"/>
      <c r="B12" s="50" t="s">
        <v>235</v>
      </c>
      <c r="C12" s="51">
        <v>2</v>
      </c>
      <c r="D12" s="51">
        <v>1</v>
      </c>
      <c r="E12" s="51">
        <v>2</v>
      </c>
      <c r="F12" s="51"/>
      <c r="G12" s="98">
        <f>SUM(C12:F12)</f>
        <v>5</v>
      </c>
      <c r="H12" s="52"/>
      <c r="I12" s="159"/>
      <c r="M12" s="37"/>
      <c r="N12" s="37">
        <f>G12*M12*1.2</f>
        <v>0</v>
      </c>
      <c r="O12" s="37"/>
      <c r="P12" s="36">
        <v>0.5</v>
      </c>
      <c r="Q12" s="36">
        <f>G12*P12</f>
        <v>2.5</v>
      </c>
      <c r="R12" s="63">
        <f>(G12*P12)*hardware!$K$4</f>
        <v>113.625</v>
      </c>
      <c r="S12" s="37"/>
    </row>
    <row r="13" spans="1:19" ht="12.75">
      <c r="A13" s="156"/>
      <c r="B13" s="97" t="s">
        <v>236</v>
      </c>
      <c r="C13" s="51">
        <v>3</v>
      </c>
      <c r="D13" s="51">
        <v>1</v>
      </c>
      <c r="E13" s="51">
        <v>1</v>
      </c>
      <c r="F13" s="51"/>
      <c r="G13" s="98"/>
      <c r="H13" s="52"/>
      <c r="I13" s="159"/>
      <c r="M13" s="37"/>
      <c r="N13" s="37"/>
      <c r="O13" s="37"/>
      <c r="P13" s="37"/>
      <c r="Q13" s="37"/>
      <c r="R13" s="63">
        <f>(G13*P13)*hardware!$K$4</f>
        <v>0</v>
      </c>
      <c r="S13" s="37"/>
    </row>
    <row r="14" spans="1:19" ht="12.75">
      <c r="A14" s="156"/>
      <c r="B14" s="97" t="s">
        <v>239</v>
      </c>
      <c r="C14" s="51">
        <v>240</v>
      </c>
      <c r="D14" s="51">
        <v>120</v>
      </c>
      <c r="E14" s="51">
        <v>320</v>
      </c>
      <c r="F14" s="51"/>
      <c r="G14" s="98">
        <v>240</v>
      </c>
      <c r="H14" s="99" t="s">
        <v>445</v>
      </c>
      <c r="I14" s="159"/>
      <c r="M14" s="41">
        <v>2.23</v>
      </c>
      <c r="N14" s="37">
        <f>G14*M14*1.2</f>
        <v>642.24</v>
      </c>
      <c r="O14" s="37"/>
      <c r="P14" s="36">
        <v>3</v>
      </c>
      <c r="Q14" s="36">
        <f>G14/100*P14</f>
        <v>7.199999999999999</v>
      </c>
      <c r="R14" s="63">
        <f>(G14/100*P14)*hardware!$K$4</f>
        <v>327.24</v>
      </c>
      <c r="S14" s="37"/>
    </row>
    <row r="15" spans="1:19" ht="12.75">
      <c r="A15" s="156"/>
      <c r="B15" s="97"/>
      <c r="C15" s="47"/>
      <c r="D15" s="52"/>
      <c r="E15" s="52"/>
      <c r="F15" s="52"/>
      <c r="G15" s="98">
        <v>440</v>
      </c>
      <c r="H15" s="99" t="s">
        <v>446</v>
      </c>
      <c r="I15" s="159"/>
      <c r="M15" s="41">
        <v>2.23</v>
      </c>
      <c r="N15" s="37">
        <f>G15*M15*1.2</f>
        <v>1177.44</v>
      </c>
      <c r="O15" s="37"/>
      <c r="P15" s="36">
        <v>3</v>
      </c>
      <c r="Q15" s="36">
        <f>G15/100*P15</f>
        <v>13.200000000000001</v>
      </c>
      <c r="R15" s="63">
        <f>(G15/100*P15)*hardware!$K$4</f>
        <v>599.94</v>
      </c>
      <c r="S15" s="37"/>
    </row>
    <row r="16" spans="1:19" ht="12.75">
      <c r="A16" s="156"/>
      <c r="B16" s="97"/>
      <c r="C16" s="47"/>
      <c r="D16" s="52"/>
      <c r="E16" s="52"/>
      <c r="F16" s="52"/>
      <c r="G16" s="96"/>
      <c r="H16" s="52"/>
      <c r="I16" s="159"/>
      <c r="M16" s="37"/>
      <c r="N16" s="41"/>
      <c r="O16" s="41"/>
      <c r="P16" s="41"/>
      <c r="Q16" s="41"/>
      <c r="R16" s="41"/>
      <c r="S16" s="37"/>
    </row>
    <row r="17" spans="1:19" ht="13.5" thickBot="1">
      <c r="A17" s="160"/>
      <c r="B17" s="165"/>
      <c r="C17" s="161"/>
      <c r="D17" s="162"/>
      <c r="E17" s="162"/>
      <c r="F17" s="162"/>
      <c r="G17" s="166"/>
      <c r="H17" s="161"/>
      <c r="I17" s="164"/>
      <c r="L17" s="41" t="s">
        <v>447</v>
      </c>
      <c r="M17" s="37"/>
      <c r="N17" s="69">
        <f>SUM(N8:N15)</f>
        <v>3317.04</v>
      </c>
      <c r="O17" s="41"/>
      <c r="P17" s="41"/>
      <c r="Q17" s="41">
        <f>SUM(Q8:Q15)</f>
        <v>38.4</v>
      </c>
      <c r="R17" s="69">
        <f>SUM(R8:R15)</f>
        <v>1745.2800000000002</v>
      </c>
      <c r="S17" s="37"/>
    </row>
    <row r="18" spans="2:16" ht="12.75">
      <c r="B18" s="4"/>
      <c r="D18" s="1"/>
      <c r="E18" s="1"/>
      <c r="F18" s="1"/>
      <c r="G18" s="5"/>
      <c r="H18" s="37"/>
      <c r="I18" s="37"/>
      <c r="J18" s="41"/>
      <c r="K18" s="41"/>
      <c r="L18" s="41"/>
      <c r="M18" s="41"/>
      <c r="N18" s="41"/>
      <c r="O18" s="37"/>
      <c r="P18" s="37"/>
    </row>
    <row r="19" spans="2:16" ht="12.75">
      <c r="B19" s="4"/>
      <c r="D19" s="1"/>
      <c r="E19" s="1"/>
      <c r="F19" s="1"/>
      <c r="G19" s="5"/>
      <c r="H19" s="1"/>
      <c r="I19" s="1"/>
      <c r="K19" s="1"/>
      <c r="L19" s="1"/>
      <c r="M19" s="1"/>
      <c r="N19" s="1"/>
      <c r="O19" s="1"/>
      <c r="P19" s="1"/>
    </row>
    <row r="20" spans="2:16" ht="12.75">
      <c r="B20" s="4"/>
      <c r="D20" s="1"/>
      <c r="E20" s="1"/>
      <c r="F20" s="1"/>
      <c r="G20" s="5"/>
      <c r="H20" s="1"/>
      <c r="I20" s="1"/>
      <c r="K20" s="1"/>
      <c r="L20" s="1"/>
      <c r="M20" s="1"/>
      <c r="N20" s="1"/>
      <c r="O20" s="1"/>
      <c r="P20" s="1"/>
    </row>
    <row r="21" spans="2:16" ht="12.75">
      <c r="B21" s="4"/>
      <c r="D21" s="1"/>
      <c r="E21" s="1"/>
      <c r="F21" s="1"/>
      <c r="G21" s="5"/>
      <c r="H21" s="1"/>
      <c r="I21" s="1"/>
      <c r="K21" s="1"/>
      <c r="L21" s="1"/>
      <c r="M21" s="1"/>
      <c r="N21" s="1"/>
      <c r="O21" s="1"/>
      <c r="P21" s="1"/>
    </row>
    <row r="22" spans="2:16" ht="12.75">
      <c r="B22" s="4"/>
      <c r="D22" s="1"/>
      <c r="E22" s="1"/>
      <c r="F22" s="1"/>
      <c r="G22" s="5"/>
      <c r="H22" s="1"/>
      <c r="I22" s="1"/>
      <c r="K22" s="1"/>
      <c r="L22" s="1"/>
      <c r="M22" s="1"/>
      <c r="N22" s="1"/>
      <c r="O22" s="1"/>
      <c r="P22" s="1"/>
    </row>
    <row r="23" spans="2:16" ht="12.75">
      <c r="B23" s="4"/>
      <c r="D23" s="1"/>
      <c r="E23" s="1"/>
      <c r="F23" s="1"/>
      <c r="G23" s="5"/>
      <c r="H23" s="1"/>
      <c r="I23" s="1"/>
      <c r="K23" s="1"/>
      <c r="L23" s="1"/>
      <c r="M23" s="1"/>
      <c r="N23" s="1"/>
      <c r="O23" s="1"/>
      <c r="P23" s="1"/>
    </row>
    <row r="24" spans="2:16" ht="12.75">
      <c r="B24" s="4"/>
      <c r="D24" s="1"/>
      <c r="E24" s="1"/>
      <c r="F24" s="1"/>
      <c r="G24" s="5"/>
      <c r="H24" s="1"/>
      <c r="I24" s="1"/>
      <c r="K24" s="1"/>
      <c r="L24" s="1"/>
      <c r="M24" s="1"/>
      <c r="N24" s="1"/>
      <c r="O24" s="1"/>
      <c r="P24" s="1"/>
    </row>
    <row r="25" spans="2:16" ht="12.75">
      <c r="B25" s="4"/>
      <c r="D25" s="1"/>
      <c r="E25" s="1"/>
      <c r="F25" s="1"/>
      <c r="G25" s="5"/>
      <c r="H25" s="1"/>
      <c r="I25" s="1"/>
      <c r="K25" s="1"/>
      <c r="L25" s="1"/>
      <c r="M25" s="1"/>
      <c r="N25" s="1"/>
      <c r="O25" s="1"/>
      <c r="P25" s="1"/>
    </row>
    <row r="26" spans="2:16" ht="12.75">
      <c r="B26" s="4"/>
      <c r="D26" s="1"/>
      <c r="E26" s="1"/>
      <c r="F26" s="1"/>
      <c r="G26" s="5"/>
      <c r="H26" s="1"/>
      <c r="I26" s="1"/>
      <c r="K26" s="1"/>
      <c r="L26" s="1"/>
      <c r="M26" s="1"/>
      <c r="N26" s="1"/>
      <c r="O26" s="1"/>
      <c r="P26" s="1"/>
    </row>
    <row r="27" spans="2:16" ht="12.75">
      <c r="B27" s="4"/>
      <c r="D27" s="1"/>
      <c r="E27" s="1"/>
      <c r="F27" s="1"/>
      <c r="G27" s="5"/>
      <c r="H27" s="1"/>
      <c r="I27" s="1"/>
      <c r="K27" s="1"/>
      <c r="L27" s="1"/>
      <c r="M27" s="1"/>
      <c r="N27" s="1"/>
      <c r="O27" s="1"/>
      <c r="P27" s="1"/>
    </row>
    <row r="28" spans="2:16" ht="12.75">
      <c r="B28" s="4"/>
      <c r="D28" s="1"/>
      <c r="E28" s="1"/>
      <c r="F28" s="1"/>
      <c r="G28" s="5"/>
      <c r="H28" s="1"/>
      <c r="I28" s="1"/>
      <c r="K28" s="1"/>
      <c r="L28" s="1"/>
      <c r="M28" s="1"/>
      <c r="N28" s="1"/>
      <c r="O28" s="1"/>
      <c r="P28" s="1"/>
    </row>
    <row r="29" spans="2:16" ht="12.75">
      <c r="B29" s="4"/>
      <c r="D29" s="1"/>
      <c r="E29" s="1"/>
      <c r="F29" s="1"/>
      <c r="G29" s="5"/>
      <c r="H29" s="1"/>
      <c r="I29" s="1"/>
      <c r="K29" s="1"/>
      <c r="L29" s="1"/>
      <c r="M29" s="1"/>
      <c r="N29" s="1"/>
      <c r="O29" s="1"/>
      <c r="P29" s="1"/>
    </row>
    <row r="30" spans="2:16" ht="12.75">
      <c r="B30" s="4"/>
      <c r="D30" s="1"/>
      <c r="E30" s="1"/>
      <c r="F30" s="1"/>
      <c r="G30" s="5"/>
      <c r="H30" s="1"/>
      <c r="I30" s="1"/>
      <c r="K30" s="1"/>
      <c r="L30" s="1"/>
      <c r="M30" s="1"/>
      <c r="N30" s="1"/>
      <c r="O30" s="1"/>
      <c r="P30" s="1"/>
    </row>
    <row r="31" spans="2:16" ht="12.75">
      <c r="B31" s="4"/>
      <c r="D31" s="1"/>
      <c r="E31" s="1"/>
      <c r="F31" s="1"/>
      <c r="G31" s="5"/>
      <c r="H31" s="1"/>
      <c r="I31" s="1"/>
      <c r="K31" s="1"/>
      <c r="L31" s="1"/>
      <c r="M31" s="1"/>
      <c r="N31" s="1"/>
      <c r="O31" s="1"/>
      <c r="P31" s="1"/>
    </row>
    <row r="32" spans="2:16" ht="12.75">
      <c r="B32" s="4"/>
      <c r="D32" s="1"/>
      <c r="E32" s="1"/>
      <c r="F32" s="1"/>
      <c r="G32" s="5"/>
      <c r="H32" s="1"/>
      <c r="I32" s="1"/>
      <c r="K32" s="1"/>
      <c r="L32" s="1"/>
      <c r="M32" s="1"/>
      <c r="N32" s="1"/>
      <c r="O32" s="1"/>
      <c r="P32" s="1"/>
    </row>
    <row r="33" spans="2:16" ht="12.75">
      <c r="B33" s="4"/>
      <c r="D33" s="1"/>
      <c r="E33" s="1"/>
      <c r="F33" s="1"/>
      <c r="G33" s="5"/>
      <c r="H33" s="1"/>
      <c r="I33" s="1"/>
      <c r="K33" s="1"/>
      <c r="L33" s="1"/>
      <c r="M33" s="1"/>
      <c r="N33" s="1"/>
      <c r="O33" s="1"/>
      <c r="P33" s="1"/>
    </row>
    <row r="34" spans="2:16" ht="12.75">
      <c r="B34" s="4"/>
      <c r="D34" s="1"/>
      <c r="E34" s="1"/>
      <c r="F34" s="1"/>
      <c r="G34" s="5"/>
      <c r="H34" s="1"/>
      <c r="I34" s="1"/>
      <c r="K34" s="1"/>
      <c r="L34" s="1"/>
      <c r="M34" s="1"/>
      <c r="N34" s="1"/>
      <c r="O34" s="1"/>
      <c r="P34" s="1"/>
    </row>
    <row r="35" spans="2:16" ht="12.75">
      <c r="B35" s="4"/>
      <c r="D35" s="1"/>
      <c r="E35" s="1"/>
      <c r="F35" s="1"/>
      <c r="G35" s="5"/>
      <c r="H35" s="1"/>
      <c r="I35" s="1"/>
      <c r="K35" s="1"/>
      <c r="L35" s="1"/>
      <c r="M35" s="1"/>
      <c r="N35" s="1"/>
      <c r="O35" s="1"/>
      <c r="P35" s="1"/>
    </row>
    <row r="36" spans="2:16" ht="12.75">
      <c r="B36" s="4"/>
      <c r="D36" s="1"/>
      <c r="E36" s="1"/>
      <c r="F36" s="1"/>
      <c r="G36" s="5"/>
      <c r="H36" s="1"/>
      <c r="I36" s="1"/>
      <c r="K36" s="1"/>
      <c r="L36" s="1"/>
      <c r="M36" s="1"/>
      <c r="N36" s="1"/>
      <c r="O36" s="1"/>
      <c r="P36" s="1"/>
    </row>
    <row r="37" spans="2:16" ht="12.75">
      <c r="B37" s="4"/>
      <c r="D37" s="1"/>
      <c r="E37" s="1"/>
      <c r="F37" s="1"/>
      <c r="G37" s="5"/>
      <c r="H37" s="1"/>
      <c r="I37" s="1"/>
      <c r="K37" s="1"/>
      <c r="L37" s="1"/>
      <c r="M37" s="1"/>
      <c r="N37" s="1"/>
      <c r="O37" s="1"/>
      <c r="P37" s="1"/>
    </row>
    <row r="38" spans="2:16" ht="12.75">
      <c r="B38" s="4"/>
      <c r="D38" s="1"/>
      <c r="E38" s="1"/>
      <c r="F38" s="1"/>
      <c r="G38" s="5"/>
      <c r="H38" s="1"/>
      <c r="I38" s="1"/>
      <c r="K38" s="1"/>
      <c r="L38" s="1"/>
      <c r="M38" s="1"/>
      <c r="N38" s="1"/>
      <c r="O38" s="1"/>
      <c r="P38" s="1"/>
    </row>
    <row r="39" spans="2:16" ht="12.75">
      <c r="B39" s="4"/>
      <c r="D39" s="1"/>
      <c r="E39" s="1"/>
      <c r="F39" s="1"/>
      <c r="G39" s="5"/>
      <c r="H39" s="1"/>
      <c r="I39" s="1"/>
      <c r="K39" s="1"/>
      <c r="L39" s="1"/>
      <c r="M39" s="1"/>
      <c r="N39" s="1"/>
      <c r="O39" s="1"/>
      <c r="P39" s="1"/>
    </row>
    <row r="40" spans="2:16" ht="12.75">
      <c r="B40" s="4"/>
      <c r="D40" s="1"/>
      <c r="E40" s="1"/>
      <c r="F40" s="1"/>
      <c r="G40" s="5"/>
      <c r="H40" s="1"/>
      <c r="I40" s="1"/>
      <c r="K40" s="1"/>
      <c r="L40" s="1"/>
      <c r="M40" s="1"/>
      <c r="N40" s="1"/>
      <c r="O40" s="1"/>
      <c r="P40" s="1"/>
    </row>
    <row r="41" spans="2:16" ht="12.75">
      <c r="B41" s="4"/>
      <c r="D41" s="1"/>
      <c r="E41" s="1"/>
      <c r="F41" s="1"/>
      <c r="G41" s="5"/>
      <c r="H41" s="1"/>
      <c r="I41" s="1"/>
      <c r="K41" s="1"/>
      <c r="L41" s="1"/>
      <c r="M41" s="1"/>
      <c r="N41" s="1"/>
      <c r="O41" s="1"/>
      <c r="P41" s="1"/>
    </row>
    <row r="42" spans="2:16" ht="12.75">
      <c r="B42" s="4"/>
      <c r="D42" s="1"/>
      <c r="E42" s="1"/>
      <c r="F42" s="1"/>
      <c r="G42" s="5"/>
      <c r="H42" s="1"/>
      <c r="I42" s="1"/>
      <c r="K42" s="1"/>
      <c r="L42" s="1"/>
      <c r="M42" s="1"/>
      <c r="N42" s="1"/>
      <c r="O42" s="1"/>
      <c r="P42" s="1"/>
    </row>
    <row r="43" spans="2:16" ht="12.75">
      <c r="B43" s="4"/>
      <c r="D43" s="1"/>
      <c r="E43" s="1"/>
      <c r="F43" s="1"/>
      <c r="G43" s="5"/>
      <c r="H43" s="1"/>
      <c r="I43" s="1"/>
      <c r="K43" s="1"/>
      <c r="L43" s="1"/>
      <c r="M43" s="1"/>
      <c r="N43" s="1"/>
      <c r="O43" s="1"/>
      <c r="P43" s="1"/>
    </row>
    <row r="44" spans="2:16" ht="12.75">
      <c r="B44" s="4"/>
      <c r="D44" s="1"/>
      <c r="E44" s="1"/>
      <c r="F44" s="1"/>
      <c r="G44" s="5"/>
      <c r="H44" s="1"/>
      <c r="I44" s="1"/>
      <c r="K44" s="1"/>
      <c r="L44" s="1"/>
      <c r="M44" s="1"/>
      <c r="N44" s="1"/>
      <c r="O44" s="1"/>
      <c r="P44" s="1"/>
    </row>
    <row r="45" spans="2:16" ht="12.75">
      <c r="B45" s="4"/>
      <c r="D45" s="1"/>
      <c r="E45" s="1"/>
      <c r="F45" s="1"/>
      <c r="G45" s="5"/>
      <c r="H45" s="1"/>
      <c r="I45" s="1"/>
      <c r="K45" s="1"/>
      <c r="L45" s="1"/>
      <c r="M45" s="1"/>
      <c r="N45" s="1"/>
      <c r="O45" s="1"/>
      <c r="P45" s="1"/>
    </row>
    <row r="46" spans="2:16" ht="12.75">
      <c r="B46" s="4"/>
      <c r="D46" s="1"/>
      <c r="E46" s="1"/>
      <c r="F46" s="1"/>
      <c r="G46" s="5"/>
      <c r="H46" s="1"/>
      <c r="I46" s="1"/>
      <c r="K46" s="1"/>
      <c r="L46" s="1"/>
      <c r="M46" s="1"/>
      <c r="N46" s="1"/>
      <c r="O46" s="1"/>
      <c r="P46" s="1"/>
    </row>
    <row r="47" spans="2:16" ht="12.75">
      <c r="B47" s="4"/>
      <c r="D47" s="1"/>
      <c r="E47" s="1"/>
      <c r="F47" s="1"/>
      <c r="G47" s="5"/>
      <c r="H47" s="1"/>
      <c r="I47" s="1"/>
      <c r="K47" s="1"/>
      <c r="L47" s="1"/>
      <c r="M47" s="1"/>
      <c r="N47" s="1"/>
      <c r="O47" s="1"/>
      <c r="P47" s="1"/>
    </row>
    <row r="48" spans="2:16" ht="12.75">
      <c r="B48" s="4"/>
      <c r="D48" s="1"/>
      <c r="E48" s="1"/>
      <c r="F48" s="1"/>
      <c r="G48" s="5"/>
      <c r="H48" s="1"/>
      <c r="I48" s="1"/>
      <c r="K48" s="1"/>
      <c r="L48" s="1"/>
      <c r="M48" s="1"/>
      <c r="N48" s="1"/>
      <c r="O48" s="1"/>
      <c r="P48" s="1"/>
    </row>
    <row r="49" spans="2:16" ht="12.75">
      <c r="B49" s="4"/>
      <c r="D49" s="1"/>
      <c r="E49" s="1"/>
      <c r="F49" s="1"/>
      <c r="G49" s="5"/>
      <c r="H49" s="1"/>
      <c r="I49" s="1"/>
      <c r="K49" s="1"/>
      <c r="L49" s="1"/>
      <c r="M49" s="1"/>
      <c r="N49" s="1"/>
      <c r="O49" s="1"/>
      <c r="P49" s="1"/>
    </row>
    <row r="50" spans="2:16" ht="12.75">
      <c r="B50" s="4"/>
      <c r="D50" s="1"/>
      <c r="E50" s="1"/>
      <c r="F50" s="1"/>
      <c r="G50" s="5"/>
      <c r="H50" s="1"/>
      <c r="I50" s="1"/>
      <c r="K50" s="1"/>
      <c r="L50" s="1"/>
      <c r="M50" s="1"/>
      <c r="N50" s="1"/>
      <c r="O50" s="1"/>
      <c r="P50" s="1"/>
    </row>
    <row r="51" spans="2:16" ht="12.75">
      <c r="B51" s="4"/>
      <c r="D51" s="1"/>
      <c r="E51" s="1"/>
      <c r="F51" s="1"/>
      <c r="G51" s="5"/>
      <c r="H51" s="1"/>
      <c r="I51" s="1"/>
      <c r="K51" s="1"/>
      <c r="L51" s="1"/>
      <c r="M51" s="1"/>
      <c r="N51" s="1"/>
      <c r="O51" s="1"/>
      <c r="P51" s="1"/>
    </row>
    <row r="52" spans="2:16" ht="12.75">
      <c r="B52" s="4"/>
      <c r="D52" s="1"/>
      <c r="E52" s="1"/>
      <c r="F52" s="1"/>
      <c r="G52" s="5"/>
      <c r="H52" s="1"/>
      <c r="I52" s="1"/>
      <c r="K52" s="1"/>
      <c r="L52" s="1"/>
      <c r="M52" s="1"/>
      <c r="N52" s="1"/>
      <c r="O52" s="1"/>
      <c r="P52" s="1"/>
    </row>
    <row r="53" spans="2:16" ht="12.75">
      <c r="B53" s="4"/>
      <c r="D53" s="1"/>
      <c r="E53" s="1"/>
      <c r="F53" s="1"/>
      <c r="G53" s="5"/>
      <c r="H53" s="1"/>
      <c r="I53" s="1"/>
      <c r="K53" s="1"/>
      <c r="L53" s="1"/>
      <c r="M53" s="1"/>
      <c r="N53" s="1"/>
      <c r="O53" s="1"/>
      <c r="P53" s="1"/>
    </row>
    <row r="54" spans="2:16" ht="12.75">
      <c r="B54" s="4"/>
      <c r="D54" s="1"/>
      <c r="E54" s="1"/>
      <c r="F54" s="1"/>
      <c r="G54" s="5"/>
      <c r="H54" s="1"/>
      <c r="I54" s="1"/>
      <c r="K54" s="1"/>
      <c r="L54" s="1"/>
      <c r="M54" s="1"/>
      <c r="N54" s="1"/>
      <c r="O54" s="1"/>
      <c r="P54" s="1"/>
    </row>
    <row r="55" spans="2:16" ht="12.75">
      <c r="B55" s="4"/>
      <c r="D55" s="1"/>
      <c r="E55" s="1"/>
      <c r="F55" s="1"/>
      <c r="G55" s="5"/>
      <c r="H55" s="1"/>
      <c r="I55" s="1"/>
      <c r="K55" s="1"/>
      <c r="L55" s="1"/>
      <c r="M55" s="1"/>
      <c r="N55" s="1"/>
      <c r="O55" s="1"/>
      <c r="P55" s="1"/>
    </row>
    <row r="56" spans="2:16" ht="12.75">
      <c r="B56" s="4"/>
      <c r="D56" s="1"/>
      <c r="E56" s="1"/>
      <c r="F56" s="1"/>
      <c r="G56" s="5"/>
      <c r="H56" s="1"/>
      <c r="I56" s="1"/>
      <c r="K56" s="1"/>
      <c r="L56" s="1"/>
      <c r="M56" s="1"/>
      <c r="N56" s="1"/>
      <c r="O56" s="1"/>
      <c r="P56" s="1"/>
    </row>
    <row r="57" spans="2:16" ht="12.75">
      <c r="B57" s="4"/>
      <c r="D57" s="1"/>
      <c r="E57" s="1"/>
      <c r="F57" s="1"/>
      <c r="G57" s="5"/>
      <c r="H57" s="1"/>
      <c r="I57" s="1"/>
      <c r="K57" s="1"/>
      <c r="L57" s="1"/>
      <c r="M57" s="1"/>
      <c r="N57" s="1"/>
      <c r="O57" s="1"/>
      <c r="P57" s="1"/>
    </row>
    <row r="58" spans="2:16" ht="12.75">
      <c r="B58" s="4"/>
      <c r="D58" s="1"/>
      <c r="E58" s="1"/>
      <c r="F58" s="1"/>
      <c r="G58" s="5"/>
      <c r="H58" s="1"/>
      <c r="I58" s="1"/>
      <c r="K58" s="1"/>
      <c r="L58" s="1"/>
      <c r="M58" s="1"/>
      <c r="N58" s="1"/>
      <c r="O58" s="1"/>
      <c r="P58" s="1"/>
    </row>
    <row r="59" spans="2:16" ht="12.75">
      <c r="B59" s="4"/>
      <c r="D59" s="1"/>
      <c r="E59" s="1"/>
      <c r="F59" s="1"/>
      <c r="G59" s="5"/>
      <c r="H59" s="1"/>
      <c r="I59" s="1"/>
      <c r="K59" s="1"/>
      <c r="L59" s="1"/>
      <c r="M59" s="1"/>
      <c r="N59" s="1"/>
      <c r="O59" s="1"/>
      <c r="P59" s="1"/>
    </row>
    <row r="60" spans="2:16" ht="12.75">
      <c r="B60" s="4"/>
      <c r="D60" s="1"/>
      <c r="E60" s="1"/>
      <c r="F60" s="1"/>
      <c r="G60" s="5"/>
      <c r="H60" s="1"/>
      <c r="I60" s="1"/>
      <c r="K60" s="1"/>
      <c r="L60" s="1"/>
      <c r="M60" s="1"/>
      <c r="N60" s="1"/>
      <c r="O60" s="1"/>
      <c r="P60" s="1"/>
    </row>
    <row r="61" spans="2:16" ht="12.75">
      <c r="B61" s="4"/>
      <c r="D61" s="1"/>
      <c r="E61" s="1"/>
      <c r="F61" s="1"/>
      <c r="G61" s="5"/>
      <c r="H61" s="1"/>
      <c r="I61" s="1"/>
      <c r="K61" s="1"/>
      <c r="L61" s="1"/>
      <c r="M61" s="1"/>
      <c r="N61" s="1"/>
      <c r="O61" s="1"/>
      <c r="P61" s="1"/>
    </row>
    <row r="62" spans="2:16" ht="12.75">
      <c r="B62" s="4"/>
      <c r="D62" s="1"/>
      <c r="E62" s="1"/>
      <c r="F62" s="1"/>
      <c r="G62" s="5"/>
      <c r="H62" s="1"/>
      <c r="I62" s="1"/>
      <c r="K62" s="1"/>
      <c r="L62" s="1"/>
      <c r="M62" s="1"/>
      <c r="N62" s="1"/>
      <c r="O62" s="1"/>
      <c r="P62" s="1"/>
    </row>
    <row r="63" spans="2:16" ht="12.75">
      <c r="B63" s="4"/>
      <c r="D63" s="1"/>
      <c r="E63" s="1"/>
      <c r="F63" s="1"/>
      <c r="G63" s="5"/>
      <c r="H63" s="1"/>
      <c r="I63" s="1"/>
      <c r="K63" s="1"/>
      <c r="L63" s="1"/>
      <c r="M63" s="1"/>
      <c r="N63" s="1"/>
      <c r="O63" s="1"/>
      <c r="P63" s="1"/>
    </row>
    <row r="64" spans="2:16" ht="12.75">
      <c r="B64" s="4"/>
      <c r="D64" s="1"/>
      <c r="E64" s="1"/>
      <c r="F64" s="1"/>
      <c r="G64" s="5"/>
      <c r="H64" s="1"/>
      <c r="I64" s="1"/>
      <c r="K64" s="1"/>
      <c r="L64" s="1"/>
      <c r="M64" s="1"/>
      <c r="N64" s="1"/>
      <c r="O64" s="1"/>
      <c r="P64" s="1"/>
    </row>
    <row r="65" spans="2:16" ht="12.75">
      <c r="B65" s="4"/>
      <c r="D65" s="1"/>
      <c r="E65" s="1"/>
      <c r="F65" s="1"/>
      <c r="G65" s="5"/>
      <c r="H65" s="1"/>
      <c r="I65" s="1"/>
      <c r="K65" s="1"/>
      <c r="L65" s="1"/>
      <c r="M65" s="1"/>
      <c r="N65" s="1"/>
      <c r="O65" s="1"/>
      <c r="P65" s="1"/>
    </row>
    <row r="66" spans="2:16" ht="12.75">
      <c r="B66" s="4"/>
      <c r="D66" s="1"/>
      <c r="E66" s="1"/>
      <c r="F66" s="1"/>
      <c r="G66" s="5"/>
      <c r="H66" s="1"/>
      <c r="I66" s="1"/>
      <c r="K66" s="1"/>
      <c r="L66" s="1"/>
      <c r="M66" s="1"/>
      <c r="N66" s="1"/>
      <c r="O66" s="1"/>
      <c r="P66" s="1"/>
    </row>
    <row r="67" spans="2:16" ht="12.75">
      <c r="B67" s="4"/>
      <c r="D67" s="1"/>
      <c r="E67" s="1"/>
      <c r="F67" s="1"/>
      <c r="G67" s="5"/>
      <c r="H67" s="1"/>
      <c r="I67" s="1"/>
      <c r="K67" s="1"/>
      <c r="L67" s="1"/>
      <c r="M67" s="1"/>
      <c r="N67" s="1"/>
      <c r="O67" s="1"/>
      <c r="P67" s="1"/>
    </row>
    <row r="68" spans="2:16" ht="12.75">
      <c r="B68" s="4"/>
      <c r="D68" s="1"/>
      <c r="E68" s="1"/>
      <c r="F68" s="1"/>
      <c r="G68" s="5"/>
      <c r="H68" s="1"/>
      <c r="I68" s="1"/>
      <c r="K68" s="1"/>
      <c r="L68" s="1"/>
      <c r="M68" s="1"/>
      <c r="N68" s="1"/>
      <c r="O68" s="1"/>
      <c r="P68" s="1"/>
    </row>
    <row r="69" spans="2:16" ht="12.75">
      <c r="B69" s="4"/>
      <c r="D69" s="1"/>
      <c r="E69" s="1"/>
      <c r="F69" s="1"/>
      <c r="G69" s="5"/>
      <c r="H69" s="1"/>
      <c r="I69" s="1"/>
      <c r="K69" s="1"/>
      <c r="L69" s="1"/>
      <c r="M69" s="1"/>
      <c r="N69" s="1"/>
      <c r="O69" s="1"/>
      <c r="P69" s="1"/>
    </row>
    <row r="70" spans="2:16" ht="12.75">
      <c r="B70" s="4"/>
      <c r="D70" s="1"/>
      <c r="E70" s="1"/>
      <c r="F70" s="1"/>
      <c r="G70" s="5"/>
      <c r="H70" s="1"/>
      <c r="I70" s="1"/>
      <c r="K70" s="1"/>
      <c r="L70" s="1"/>
      <c r="M70" s="1"/>
      <c r="N70" s="1"/>
      <c r="O70" s="1"/>
      <c r="P70" s="1"/>
    </row>
    <row r="71" spans="2:16" ht="12.75">
      <c r="B71" s="4"/>
      <c r="D71" s="1"/>
      <c r="E71" s="1"/>
      <c r="F71" s="1"/>
      <c r="G71" s="5"/>
      <c r="H71" s="1"/>
      <c r="I71" s="1"/>
      <c r="K71" s="1"/>
      <c r="L71" s="1"/>
      <c r="M71" s="1"/>
      <c r="N71" s="1"/>
      <c r="O71" s="1"/>
      <c r="P71" s="1"/>
    </row>
    <row r="72" spans="2:16" ht="12.75">
      <c r="B72" s="4"/>
      <c r="D72" s="1"/>
      <c r="E72" s="1"/>
      <c r="F72" s="1"/>
      <c r="G72" s="5"/>
      <c r="H72" s="1"/>
      <c r="I72" s="1"/>
      <c r="K72" s="1"/>
      <c r="L72" s="1"/>
      <c r="M72" s="1"/>
      <c r="N72" s="1"/>
      <c r="O72" s="1"/>
      <c r="P72" s="1"/>
    </row>
    <row r="73" spans="2:16" ht="12.75">
      <c r="B73" s="4"/>
      <c r="D73" s="1"/>
      <c r="E73" s="1"/>
      <c r="F73" s="1"/>
      <c r="G73" s="5"/>
      <c r="H73" s="1"/>
      <c r="I73" s="1"/>
      <c r="K73" s="1"/>
      <c r="L73" s="1"/>
      <c r="M73" s="1"/>
      <c r="N73" s="1"/>
      <c r="O73" s="1"/>
      <c r="P73" s="1"/>
    </row>
    <row r="74" spans="2:16" ht="12.75">
      <c r="B74" s="4"/>
      <c r="D74" s="1"/>
      <c r="E74" s="1"/>
      <c r="F74" s="1"/>
      <c r="G74" s="5"/>
      <c r="H74" s="1"/>
      <c r="I74" s="1"/>
      <c r="K74" s="1"/>
      <c r="L74" s="1"/>
      <c r="M74" s="1"/>
      <c r="N74" s="1"/>
      <c r="O74" s="1"/>
      <c r="P74" s="1"/>
    </row>
    <row r="75" spans="2:16" ht="12.75">
      <c r="B75" s="4"/>
      <c r="D75" s="1"/>
      <c r="E75" s="1"/>
      <c r="F75" s="1"/>
      <c r="G75" s="5"/>
      <c r="H75" s="1"/>
      <c r="I75" s="1"/>
      <c r="K75" s="1"/>
      <c r="L75" s="1"/>
      <c r="M75" s="1"/>
      <c r="N75" s="1"/>
      <c r="O75" s="1"/>
      <c r="P75" s="1"/>
    </row>
    <row r="76" spans="2:16" ht="12.75">
      <c r="B76" s="4"/>
      <c r="D76" s="1"/>
      <c r="E76" s="1"/>
      <c r="F76" s="1"/>
      <c r="G76" s="5"/>
      <c r="H76" s="1"/>
      <c r="I76" s="1"/>
      <c r="K76" s="1"/>
      <c r="L76" s="1"/>
      <c r="M76" s="1"/>
      <c r="N76" s="1"/>
      <c r="O76" s="1"/>
      <c r="P76" s="1"/>
    </row>
    <row r="77" spans="2:16" ht="12.75">
      <c r="B77" s="4"/>
      <c r="D77" s="1"/>
      <c r="E77" s="1"/>
      <c r="F77" s="1"/>
      <c r="G77" s="5"/>
      <c r="H77" s="1"/>
      <c r="I77" s="1"/>
      <c r="K77" s="1"/>
      <c r="L77" s="1"/>
      <c r="M77" s="1"/>
      <c r="N77" s="1"/>
      <c r="O77" s="1"/>
      <c r="P77" s="1"/>
    </row>
    <row r="78" spans="2:16" ht="12.75">
      <c r="B78" s="4"/>
      <c r="D78" s="1"/>
      <c r="E78" s="1"/>
      <c r="F78" s="1"/>
      <c r="G78" s="5"/>
      <c r="H78" s="1"/>
      <c r="I78" s="1"/>
      <c r="K78" s="1"/>
      <c r="L78" s="1"/>
      <c r="M78" s="1"/>
      <c r="N78" s="1"/>
      <c r="O78" s="1"/>
      <c r="P78" s="1"/>
    </row>
    <row r="79" spans="2:16" ht="12.75">
      <c r="B79" s="4"/>
      <c r="D79" s="1"/>
      <c r="E79" s="1"/>
      <c r="F79" s="1"/>
      <c r="G79" s="5"/>
      <c r="H79" s="1"/>
      <c r="I79" s="1"/>
      <c r="K79" s="1"/>
      <c r="L79" s="1"/>
      <c r="M79" s="1"/>
      <c r="N79" s="1"/>
      <c r="O79" s="1"/>
      <c r="P79" s="1"/>
    </row>
    <row r="80" spans="2:16" ht="12.75">
      <c r="B80" s="4"/>
      <c r="D80" s="1"/>
      <c r="E80" s="1"/>
      <c r="F80" s="1"/>
      <c r="G80" s="5"/>
      <c r="H80" s="1"/>
      <c r="I80" s="1"/>
      <c r="K80" s="1"/>
      <c r="L80" s="1"/>
      <c r="M80" s="1"/>
      <c r="N80" s="1"/>
      <c r="O80" s="1"/>
      <c r="P80" s="1"/>
    </row>
    <row r="81" spans="2:16" ht="12.75">
      <c r="B81" s="4"/>
      <c r="D81" s="1"/>
      <c r="E81" s="1"/>
      <c r="F81" s="1"/>
      <c r="G81" s="5"/>
      <c r="H81" s="1"/>
      <c r="I81" s="1"/>
      <c r="K81" s="1"/>
      <c r="L81" s="1"/>
      <c r="M81" s="1"/>
      <c r="N81" s="1"/>
      <c r="O81" s="1"/>
      <c r="P81" s="1"/>
    </row>
    <row r="82" spans="2:16" ht="12.75">
      <c r="B82" s="4"/>
      <c r="D82" s="1"/>
      <c r="E82" s="1"/>
      <c r="F82" s="1"/>
      <c r="G82" s="5"/>
      <c r="H82" s="1"/>
      <c r="I82" s="1"/>
      <c r="K82" s="1"/>
      <c r="L82" s="1"/>
      <c r="M82" s="1"/>
      <c r="N82" s="1"/>
      <c r="O82" s="1"/>
      <c r="P82" s="1"/>
    </row>
    <row r="83" spans="2:16" ht="12.75">
      <c r="B83" s="4"/>
      <c r="D83" s="1"/>
      <c r="E83" s="1"/>
      <c r="F83" s="1"/>
      <c r="G83" s="5"/>
      <c r="H83" s="1"/>
      <c r="I83" s="1"/>
      <c r="K83" s="1"/>
      <c r="L83" s="1"/>
      <c r="M83" s="1"/>
      <c r="N83" s="1"/>
      <c r="O83" s="1"/>
      <c r="P83" s="1"/>
    </row>
    <row r="84" spans="2:16" ht="12.75">
      <c r="B84" s="4"/>
      <c r="D84" s="1"/>
      <c r="E84" s="1"/>
      <c r="F84" s="1"/>
      <c r="G84" s="5"/>
      <c r="H84" s="1"/>
      <c r="I84" s="1"/>
      <c r="K84" s="1"/>
      <c r="L84" s="1"/>
      <c r="M84" s="1"/>
      <c r="N84" s="1"/>
      <c r="O84" s="1"/>
      <c r="P84" s="1"/>
    </row>
    <row r="85" spans="2:16" ht="12.75">
      <c r="B85" s="4"/>
      <c r="D85" s="1"/>
      <c r="E85" s="1"/>
      <c r="F85" s="1"/>
      <c r="G85" s="5"/>
      <c r="H85" s="1"/>
      <c r="I85" s="1"/>
      <c r="K85" s="1"/>
      <c r="L85" s="1"/>
      <c r="M85" s="1"/>
      <c r="N85" s="1"/>
      <c r="O85" s="1"/>
      <c r="P85" s="1"/>
    </row>
    <row r="86" spans="2:16" ht="12.75">
      <c r="B86" s="4"/>
      <c r="D86" s="1"/>
      <c r="E86" s="1"/>
      <c r="F86" s="1"/>
      <c r="G86" s="5"/>
      <c r="H86" s="1"/>
      <c r="I86" s="1"/>
      <c r="K86" s="1"/>
      <c r="L86" s="1"/>
      <c r="M86" s="1"/>
      <c r="N86" s="1"/>
      <c r="O86" s="1"/>
      <c r="P86" s="1"/>
    </row>
    <row r="87" spans="2:16" ht="12.75">
      <c r="B87" s="4"/>
      <c r="D87" s="1"/>
      <c r="E87" s="1"/>
      <c r="F87" s="1"/>
      <c r="G87" s="5"/>
      <c r="H87" s="1"/>
      <c r="I87" s="1"/>
      <c r="K87" s="1"/>
      <c r="L87" s="1"/>
      <c r="M87" s="1"/>
      <c r="N87" s="1"/>
      <c r="O87" s="1"/>
      <c r="P87" s="1"/>
    </row>
    <row r="88" spans="2:16" ht="12.75">
      <c r="B88" s="4"/>
      <c r="D88" s="1"/>
      <c r="E88" s="1"/>
      <c r="F88" s="1"/>
      <c r="G88" s="5"/>
      <c r="H88" s="1"/>
      <c r="I88" s="1"/>
      <c r="K88" s="1"/>
      <c r="L88" s="1"/>
      <c r="M88" s="1"/>
      <c r="N88" s="1"/>
      <c r="O88" s="1"/>
      <c r="P88" s="1"/>
    </row>
    <row r="89" spans="2:16" ht="12.75">
      <c r="B89" s="4"/>
      <c r="D89" s="1"/>
      <c r="E89" s="1"/>
      <c r="F89" s="1"/>
      <c r="G89" s="5"/>
      <c r="H89" s="1"/>
      <c r="I89" s="1"/>
      <c r="K89" s="1"/>
      <c r="L89" s="1"/>
      <c r="M89" s="1"/>
      <c r="N89" s="1"/>
      <c r="O89" s="1"/>
      <c r="P89" s="1"/>
    </row>
    <row r="90" spans="2:16" ht="12.75">
      <c r="B90" s="4"/>
      <c r="D90" s="1"/>
      <c r="E90" s="1"/>
      <c r="F90" s="1"/>
      <c r="G90" s="5"/>
      <c r="H90" s="1"/>
      <c r="I90" s="1"/>
      <c r="K90" s="1"/>
      <c r="L90" s="1"/>
      <c r="M90" s="1"/>
      <c r="N90" s="1"/>
      <c r="O90" s="1"/>
      <c r="P90" s="1"/>
    </row>
    <row r="91" spans="2:16" ht="12.75">
      <c r="B91" s="4"/>
      <c r="D91" s="1"/>
      <c r="E91" s="1"/>
      <c r="F91" s="1"/>
      <c r="G91" s="5"/>
      <c r="H91" s="1"/>
      <c r="I91" s="1"/>
      <c r="K91" s="1"/>
      <c r="L91" s="1"/>
      <c r="M91" s="1"/>
      <c r="N91" s="1"/>
      <c r="O91" s="1"/>
      <c r="P91" s="1"/>
    </row>
    <row r="92" spans="2:16" ht="12.75">
      <c r="B92" s="4"/>
      <c r="D92" s="1"/>
      <c r="E92" s="1"/>
      <c r="F92" s="1"/>
      <c r="G92" s="5"/>
      <c r="H92" s="1"/>
      <c r="I92" s="1"/>
      <c r="K92" s="1"/>
      <c r="L92" s="1"/>
      <c r="M92" s="1"/>
      <c r="N92" s="1"/>
      <c r="O92" s="1"/>
      <c r="P92" s="1"/>
    </row>
    <row r="93" spans="2:16" ht="12.75">
      <c r="B93" s="4"/>
      <c r="D93" s="1"/>
      <c r="E93" s="1"/>
      <c r="F93" s="1"/>
      <c r="G93" s="5"/>
      <c r="H93" s="1"/>
      <c r="I93" s="1"/>
      <c r="K93" s="1"/>
      <c r="L93" s="1"/>
      <c r="M93" s="1"/>
      <c r="N93" s="1"/>
      <c r="O93" s="1"/>
      <c r="P93" s="1"/>
    </row>
    <row r="94" spans="2:16" ht="12.75">
      <c r="B94" s="4"/>
      <c r="D94" s="1"/>
      <c r="E94" s="1"/>
      <c r="F94" s="1"/>
      <c r="G94" s="5"/>
      <c r="H94" s="1"/>
      <c r="I94" s="1"/>
      <c r="K94" s="1"/>
      <c r="L94" s="1"/>
      <c r="M94" s="1"/>
      <c r="N94" s="1"/>
      <c r="O94" s="1"/>
      <c r="P94" s="1"/>
    </row>
    <row r="95" spans="2:16" ht="12.75">
      <c r="B95" s="4"/>
      <c r="D95" s="1"/>
      <c r="E95" s="1"/>
      <c r="F95" s="1"/>
      <c r="G95" s="5"/>
      <c r="H95" s="1"/>
      <c r="I95" s="1"/>
      <c r="K95" s="1"/>
      <c r="L95" s="1"/>
      <c r="M95" s="1"/>
      <c r="N95" s="1"/>
      <c r="O95" s="1"/>
      <c r="P95" s="1"/>
    </row>
    <row r="96" spans="2:16" ht="12.75">
      <c r="B96" s="4"/>
      <c r="D96" s="1"/>
      <c r="E96" s="1"/>
      <c r="F96" s="1"/>
      <c r="G96" s="5"/>
      <c r="H96" s="1"/>
      <c r="I96" s="1"/>
      <c r="K96" s="1"/>
      <c r="L96" s="1"/>
      <c r="M96" s="1"/>
      <c r="N96" s="1"/>
      <c r="O96" s="1"/>
      <c r="P96" s="1"/>
    </row>
    <row r="97" spans="2:16" ht="12.75">
      <c r="B97" s="4"/>
      <c r="D97" s="1"/>
      <c r="E97" s="1"/>
      <c r="F97" s="1"/>
      <c r="G97" s="5"/>
      <c r="H97" s="1"/>
      <c r="I97" s="1"/>
      <c r="K97" s="1"/>
      <c r="L97" s="1"/>
      <c r="M97" s="1"/>
      <c r="N97" s="1"/>
      <c r="O97" s="1"/>
      <c r="P97" s="1"/>
    </row>
    <row r="98" spans="2:16" ht="12.75">
      <c r="B98" s="4"/>
      <c r="D98" s="1"/>
      <c r="E98" s="1"/>
      <c r="F98" s="1"/>
      <c r="G98" s="5"/>
      <c r="H98" s="1"/>
      <c r="I98" s="1"/>
      <c r="K98" s="1"/>
      <c r="L98" s="1"/>
      <c r="M98" s="1"/>
      <c r="N98" s="1"/>
      <c r="O98" s="1"/>
      <c r="P98" s="1"/>
    </row>
    <row r="99" spans="2:16" ht="12.75">
      <c r="B99" s="4"/>
      <c r="D99" s="1"/>
      <c r="E99" s="1"/>
      <c r="F99" s="1"/>
      <c r="G99" s="5"/>
      <c r="H99" s="1"/>
      <c r="I99" s="1"/>
      <c r="K99" s="1"/>
      <c r="L99" s="1"/>
      <c r="M99" s="1"/>
      <c r="N99" s="1"/>
      <c r="O99" s="1"/>
      <c r="P99" s="1"/>
    </row>
    <row r="100" spans="2:16" ht="12.75">
      <c r="B100" s="4"/>
      <c r="D100" s="1"/>
      <c r="E100" s="1"/>
      <c r="F100" s="1"/>
      <c r="G100" s="5"/>
      <c r="H100" s="1"/>
      <c r="I100" s="1"/>
      <c r="K100" s="1"/>
      <c r="L100" s="1"/>
      <c r="M100" s="1"/>
      <c r="N100" s="1"/>
      <c r="O100" s="1"/>
      <c r="P100" s="1"/>
    </row>
    <row r="101" spans="2:16" ht="12.75">
      <c r="B101" s="4"/>
      <c r="D101" s="1"/>
      <c r="E101" s="1"/>
      <c r="F101" s="1"/>
      <c r="G101" s="5"/>
      <c r="H101" s="1"/>
      <c r="I101" s="1"/>
      <c r="K101" s="1"/>
      <c r="L101" s="1"/>
      <c r="M101" s="1"/>
      <c r="N101" s="1"/>
      <c r="O101" s="1"/>
      <c r="P101" s="1"/>
    </row>
    <row r="102" spans="2:16" ht="12.75">
      <c r="B102" s="4"/>
      <c r="D102" s="1"/>
      <c r="E102" s="1"/>
      <c r="F102" s="1"/>
      <c r="G102" s="5"/>
      <c r="H102" s="1"/>
      <c r="I102" s="1"/>
      <c r="K102" s="1"/>
      <c r="L102" s="1"/>
      <c r="M102" s="1"/>
      <c r="N102" s="1"/>
      <c r="O102" s="1"/>
      <c r="P102" s="1"/>
    </row>
    <row r="103" spans="2:16" ht="12.75">
      <c r="B103" s="4"/>
      <c r="D103" s="1"/>
      <c r="E103" s="1"/>
      <c r="F103" s="1"/>
      <c r="G103" s="5"/>
      <c r="H103" s="1"/>
      <c r="I103" s="1"/>
      <c r="K103" s="1"/>
      <c r="L103" s="1"/>
      <c r="M103" s="1"/>
      <c r="N103" s="1"/>
      <c r="O103" s="1"/>
      <c r="P103" s="1"/>
    </row>
    <row r="104" spans="2:16" ht="12.75">
      <c r="B104" s="4"/>
      <c r="D104" s="1"/>
      <c r="E104" s="1"/>
      <c r="F104" s="1"/>
      <c r="G104" s="5"/>
      <c r="H104" s="1"/>
      <c r="I104" s="1"/>
      <c r="K104" s="1"/>
      <c r="L104" s="1"/>
      <c r="M104" s="1"/>
      <c r="N104" s="1"/>
      <c r="O104" s="1"/>
      <c r="P104" s="1"/>
    </row>
    <row r="105" spans="2:16" ht="12.75">
      <c r="B105" s="4"/>
      <c r="D105" s="1"/>
      <c r="E105" s="1"/>
      <c r="F105" s="1"/>
      <c r="G105" s="5"/>
      <c r="H105" s="1"/>
      <c r="I105" s="1"/>
      <c r="K105" s="1"/>
      <c r="L105" s="1"/>
      <c r="M105" s="1"/>
      <c r="N105" s="1"/>
      <c r="O105" s="1"/>
      <c r="P105" s="1"/>
    </row>
    <row r="106" spans="2:16" ht="12.75">
      <c r="B106" s="4"/>
      <c r="D106" s="1"/>
      <c r="E106" s="1"/>
      <c r="F106" s="1"/>
      <c r="G106" s="5"/>
      <c r="H106" s="1"/>
      <c r="I106" s="1"/>
      <c r="K106" s="1"/>
      <c r="L106" s="1"/>
      <c r="M106" s="1"/>
      <c r="N106" s="1"/>
      <c r="O106" s="1"/>
      <c r="P106" s="1"/>
    </row>
    <row r="107" spans="2:16" ht="12.75">
      <c r="B107" s="4"/>
      <c r="D107" s="1"/>
      <c r="E107" s="1"/>
      <c r="F107" s="1"/>
      <c r="G107" s="5"/>
      <c r="H107" s="1"/>
      <c r="I107" s="1"/>
      <c r="K107" s="1"/>
      <c r="L107" s="1"/>
      <c r="M107" s="1"/>
      <c r="N107" s="1"/>
      <c r="O107" s="1"/>
      <c r="P107" s="1"/>
    </row>
    <row r="108" spans="2:16" ht="12.75">
      <c r="B108" s="4"/>
      <c r="D108" s="1"/>
      <c r="E108" s="1"/>
      <c r="F108" s="1"/>
      <c r="G108" s="5"/>
      <c r="H108" s="1"/>
      <c r="I108" s="1"/>
      <c r="K108" s="1"/>
      <c r="L108" s="1"/>
      <c r="M108" s="1"/>
      <c r="N108" s="1"/>
      <c r="O108" s="1"/>
      <c r="P108" s="1"/>
    </row>
    <row r="109" spans="2:16" ht="12.75">
      <c r="B109" s="4"/>
      <c r="D109" s="7"/>
      <c r="E109" s="1"/>
      <c r="F109" s="1"/>
      <c r="G109" s="3"/>
      <c r="H109" s="1"/>
      <c r="I109" s="1"/>
      <c r="K109" s="1"/>
      <c r="L109" s="1"/>
      <c r="M109" s="1"/>
      <c r="N109" s="1"/>
      <c r="O109" s="1"/>
      <c r="P109" s="1"/>
    </row>
    <row r="110" spans="2:16" ht="12.75">
      <c r="B110" s="4"/>
      <c r="E110" s="1"/>
      <c r="F110" s="1"/>
      <c r="G110" s="5"/>
      <c r="H110" s="1"/>
      <c r="I110" s="1"/>
      <c r="K110" s="1"/>
      <c r="L110" s="1"/>
      <c r="M110" s="1"/>
      <c r="N110" s="1"/>
      <c r="O110" s="1"/>
      <c r="P110" s="1"/>
    </row>
    <row r="111" spans="2:16" ht="12.75">
      <c r="B111" s="4"/>
      <c r="E111" s="1"/>
      <c r="F111" s="1"/>
      <c r="G111" s="5"/>
      <c r="H111" s="1"/>
      <c r="I111" s="1"/>
      <c r="K111" s="1"/>
      <c r="L111" s="1"/>
      <c r="M111" s="1"/>
      <c r="N111" s="1"/>
      <c r="O111" s="1"/>
      <c r="P111" s="1"/>
    </row>
    <row r="112" spans="2:16" ht="12.75">
      <c r="B112" s="4"/>
      <c r="D112" s="1"/>
      <c r="E112" s="1"/>
      <c r="F112" s="1"/>
      <c r="G112" s="5"/>
      <c r="H112" s="1"/>
      <c r="I112" s="1"/>
      <c r="K112" s="1"/>
      <c r="L112" s="1"/>
      <c r="M112" s="1"/>
      <c r="N112" s="1"/>
      <c r="O112" s="1"/>
      <c r="P112" s="1"/>
    </row>
    <row r="113" spans="2:16" ht="12.75">
      <c r="B113" s="4"/>
      <c r="D113" s="1"/>
      <c r="E113" s="1"/>
      <c r="F113" s="1"/>
      <c r="G113" s="5"/>
      <c r="H113" s="1"/>
      <c r="I113" s="1"/>
      <c r="K113" s="1"/>
      <c r="L113" s="1"/>
      <c r="M113" s="1"/>
      <c r="N113" s="1"/>
      <c r="O113" s="1"/>
      <c r="P113" s="1"/>
    </row>
    <row r="114" spans="2:16" ht="12.75">
      <c r="B114" s="4"/>
      <c r="D114" s="1"/>
      <c r="E114" s="1"/>
      <c r="F114" s="1"/>
      <c r="G114" s="3"/>
      <c r="H114" s="1"/>
      <c r="I114" s="1"/>
      <c r="K114" s="1"/>
      <c r="L114" s="1"/>
      <c r="M114" s="1"/>
      <c r="N114" s="1"/>
      <c r="O114" s="1"/>
      <c r="P114" s="1"/>
    </row>
    <row r="115" spans="2:16" ht="12.75">
      <c r="B115" s="4"/>
      <c r="D115" s="1"/>
      <c r="E115" s="1"/>
      <c r="F115" s="1"/>
      <c r="G115" s="3"/>
      <c r="H115" s="1"/>
      <c r="I115" s="1"/>
      <c r="K115" s="1"/>
      <c r="L115" s="1"/>
      <c r="M115" s="1"/>
      <c r="N115" s="1"/>
      <c r="O115" s="1"/>
      <c r="P115" s="1"/>
    </row>
    <row r="116" spans="2:16" ht="12.75">
      <c r="B116" s="4"/>
      <c r="D116" s="1"/>
      <c r="E116" s="1"/>
      <c r="F116" s="1"/>
      <c r="G116" s="3"/>
      <c r="H116" s="1"/>
      <c r="I116" s="1"/>
      <c r="K116" s="1"/>
      <c r="L116" s="1"/>
      <c r="M116" s="1"/>
      <c r="N116" s="1"/>
      <c r="O116" s="1"/>
      <c r="P116" s="1"/>
    </row>
    <row r="117" spans="2:16" ht="12.75">
      <c r="B117" s="4"/>
      <c r="D117" s="1"/>
      <c r="E117" s="1"/>
      <c r="F117" s="1"/>
      <c r="G117" s="3"/>
      <c r="H117" s="1"/>
      <c r="I117" s="1"/>
      <c r="K117" s="1"/>
      <c r="L117" s="1"/>
      <c r="M117" s="1"/>
      <c r="N117" s="1"/>
      <c r="O117" s="1"/>
      <c r="P117" s="1"/>
    </row>
    <row r="118" spans="2:16" ht="12.75">
      <c r="B118" s="4"/>
      <c r="D118" s="1"/>
      <c r="E118" s="1"/>
      <c r="F118" s="1"/>
      <c r="G118" s="3"/>
      <c r="H118" s="1"/>
      <c r="I118" s="1"/>
      <c r="K118" s="1"/>
      <c r="L118" s="1"/>
      <c r="M118" s="1"/>
      <c r="N118" s="1"/>
      <c r="O118" s="1"/>
      <c r="P118" s="1"/>
    </row>
    <row r="119" spans="2:16" ht="12.75">
      <c r="B119" s="4"/>
      <c r="D119" s="1"/>
      <c r="E119" s="1"/>
      <c r="F119" s="1"/>
      <c r="G119" s="3"/>
      <c r="H119" s="1"/>
      <c r="I119" s="1"/>
      <c r="K119" s="1"/>
      <c r="L119" s="1"/>
      <c r="M119" s="1"/>
      <c r="N119" s="1"/>
      <c r="O119" s="1"/>
      <c r="P119" s="1"/>
    </row>
    <row r="120" spans="2:16" ht="12.75">
      <c r="B120" s="4"/>
      <c r="D120" s="1"/>
      <c r="E120" s="1"/>
      <c r="F120" s="1"/>
      <c r="G120" s="3"/>
      <c r="H120" s="1"/>
      <c r="I120" s="1"/>
      <c r="K120" s="1"/>
      <c r="L120" s="1"/>
      <c r="M120" s="1"/>
      <c r="N120" s="1"/>
      <c r="O120" s="1"/>
      <c r="P120" s="1"/>
    </row>
    <row r="121" spans="2:16" ht="12.75">
      <c r="B121" s="4"/>
      <c r="D121" s="1"/>
      <c r="E121" s="1"/>
      <c r="F121" s="1"/>
      <c r="G121" s="3"/>
      <c r="H121" s="1"/>
      <c r="I121" s="1"/>
      <c r="K121" s="1"/>
      <c r="L121" s="1"/>
      <c r="M121" s="1"/>
      <c r="N121" s="1"/>
      <c r="O121" s="1"/>
      <c r="P121" s="1"/>
    </row>
    <row r="122" spans="2:16" ht="12.75">
      <c r="B122" s="4"/>
      <c r="D122" s="1"/>
      <c r="E122" s="1"/>
      <c r="F122" s="1"/>
      <c r="G122" s="3"/>
      <c r="H122" s="1"/>
      <c r="I122" s="1"/>
      <c r="K122" s="1"/>
      <c r="L122" s="1"/>
      <c r="M122" s="1"/>
      <c r="N122" s="1"/>
      <c r="O122" s="1"/>
      <c r="P122" s="1"/>
    </row>
    <row r="123" spans="2:16" ht="12.75">
      <c r="B123" s="4"/>
      <c r="D123" s="1"/>
      <c r="E123" s="1"/>
      <c r="F123" s="1"/>
      <c r="G123" s="3"/>
      <c r="H123" s="1"/>
      <c r="I123" s="1"/>
      <c r="K123" s="1"/>
      <c r="L123" s="1"/>
      <c r="M123" s="1"/>
      <c r="N123" s="1"/>
      <c r="O123" s="1"/>
      <c r="P123" s="1"/>
    </row>
    <row r="124" spans="2:16" ht="12.75">
      <c r="B124" s="4"/>
      <c r="D124" s="1"/>
      <c r="E124" s="1"/>
      <c r="F124" s="1"/>
      <c r="G124" s="3"/>
      <c r="H124" s="1"/>
      <c r="I124" s="1"/>
      <c r="K124" s="1"/>
      <c r="L124" s="1"/>
      <c r="M124" s="1"/>
      <c r="N124" s="1"/>
      <c r="O124" s="1"/>
      <c r="P124" s="1"/>
    </row>
    <row r="125" spans="2:16" ht="12.75">
      <c r="B125" s="4"/>
      <c r="D125" s="1"/>
      <c r="E125" s="1"/>
      <c r="F125" s="1"/>
      <c r="G125" s="3"/>
      <c r="H125" s="1"/>
      <c r="I125" s="1"/>
      <c r="K125" s="1"/>
      <c r="L125" s="1"/>
      <c r="M125" s="1"/>
      <c r="N125" s="1"/>
      <c r="O125" s="1"/>
      <c r="P125" s="1"/>
    </row>
    <row r="126" spans="2:16" ht="12.75">
      <c r="B126" s="4"/>
      <c r="D126" s="1"/>
      <c r="E126" s="1"/>
      <c r="F126" s="1"/>
      <c r="G126" s="3"/>
      <c r="H126" s="1"/>
      <c r="I126" s="1"/>
      <c r="K126" s="1"/>
      <c r="L126" s="1"/>
      <c r="M126" s="1"/>
      <c r="N126" s="1"/>
      <c r="O126" s="1"/>
      <c r="P126" s="1"/>
    </row>
    <row r="127" spans="2:16" ht="12.75">
      <c r="B127" s="4"/>
      <c r="D127" s="1"/>
      <c r="E127" s="1"/>
      <c r="F127" s="1"/>
      <c r="G127" s="3"/>
      <c r="H127" s="1"/>
      <c r="I127" s="1"/>
      <c r="K127" s="1"/>
      <c r="L127" s="1"/>
      <c r="M127" s="1"/>
      <c r="N127" s="1"/>
      <c r="O127" s="1"/>
      <c r="P127" s="1"/>
    </row>
    <row r="128" spans="2:16" ht="12.75">
      <c r="B128" s="4"/>
      <c r="D128" s="1"/>
      <c r="E128" s="1"/>
      <c r="F128" s="1"/>
      <c r="G128" s="3"/>
      <c r="H128" s="1"/>
      <c r="I128" s="1"/>
      <c r="K128" s="1"/>
      <c r="L128" s="1"/>
      <c r="M128" s="1"/>
      <c r="N128" s="1"/>
      <c r="O128" s="1"/>
      <c r="P128" s="1"/>
    </row>
    <row r="129" spans="2:16" ht="12.75">
      <c r="B129" s="4"/>
      <c r="D129" s="1"/>
      <c r="E129" s="1"/>
      <c r="F129" s="1"/>
      <c r="G129" s="3"/>
      <c r="H129" s="1"/>
      <c r="I129" s="1"/>
      <c r="K129" s="1"/>
      <c r="L129" s="1"/>
      <c r="M129" s="1"/>
      <c r="N129" s="1"/>
      <c r="O129" s="1"/>
      <c r="P129" s="1"/>
    </row>
    <row r="130" spans="2:16" ht="12.75">
      <c r="B130" s="4"/>
      <c r="D130" s="1"/>
      <c r="E130" s="1"/>
      <c r="F130" s="1"/>
      <c r="G130" s="3"/>
      <c r="H130" s="1"/>
      <c r="I130" s="1"/>
      <c r="K130" s="1"/>
      <c r="L130" s="1"/>
      <c r="M130" s="1"/>
      <c r="N130" s="1"/>
      <c r="O130" s="1"/>
      <c r="P130" s="1"/>
    </row>
    <row r="131" spans="2:16" ht="12.75">
      <c r="B131" s="4"/>
      <c r="D131" s="1"/>
      <c r="E131" s="1"/>
      <c r="F131" s="1"/>
      <c r="G131" s="3"/>
      <c r="H131" s="1"/>
      <c r="I131" s="1"/>
      <c r="K131" s="1"/>
      <c r="L131" s="1"/>
      <c r="M131" s="1"/>
      <c r="N131" s="1"/>
      <c r="O131" s="1"/>
      <c r="P131" s="1"/>
    </row>
    <row r="132" spans="2:16" ht="12.75">
      <c r="B132" s="4"/>
      <c r="D132" s="1"/>
      <c r="E132" s="1"/>
      <c r="F132" s="1"/>
      <c r="G132" s="3"/>
      <c r="H132" s="1"/>
      <c r="I132" s="1"/>
      <c r="K132" s="1"/>
      <c r="L132" s="1"/>
      <c r="M132" s="1"/>
      <c r="N132" s="1"/>
      <c r="O132" s="1"/>
      <c r="P132" s="1"/>
    </row>
    <row r="133" spans="2:16" ht="12.75">
      <c r="B133" s="4"/>
      <c r="D133" s="1"/>
      <c r="E133" s="1"/>
      <c r="F133" s="1"/>
      <c r="G133" s="3"/>
      <c r="H133" s="1"/>
      <c r="I133" s="1"/>
      <c r="K133" s="1"/>
      <c r="L133" s="1"/>
      <c r="M133" s="1"/>
      <c r="N133" s="1"/>
      <c r="O133" s="1"/>
      <c r="P133" s="1"/>
    </row>
    <row r="134" spans="2:16" ht="12.75">
      <c r="B134" s="4"/>
      <c r="D134" s="1"/>
      <c r="E134" s="1"/>
      <c r="F134" s="1"/>
      <c r="G134" s="3"/>
      <c r="H134" s="1"/>
      <c r="I134" s="1"/>
      <c r="K134" s="1"/>
      <c r="L134" s="1"/>
      <c r="M134" s="1"/>
      <c r="N134" s="1"/>
      <c r="O134" s="1"/>
      <c r="P134" s="1"/>
    </row>
    <row r="135" spans="2:16" ht="12.75">
      <c r="B135" s="4"/>
      <c r="D135" s="1"/>
      <c r="E135" s="1"/>
      <c r="F135" s="1"/>
      <c r="G135" s="3"/>
      <c r="H135" s="1"/>
      <c r="I135" s="1"/>
      <c r="K135" s="1"/>
      <c r="L135" s="1"/>
      <c r="M135" s="1"/>
      <c r="N135" s="1"/>
      <c r="O135" s="1"/>
      <c r="P135" s="1"/>
    </row>
    <row r="136" spans="2:16" ht="12.75">
      <c r="B136" s="4"/>
      <c r="D136" s="1"/>
      <c r="E136" s="1"/>
      <c r="F136" s="1"/>
      <c r="G136" s="3"/>
      <c r="H136" s="1"/>
      <c r="I136" s="1"/>
      <c r="K136" s="1"/>
      <c r="L136" s="1"/>
      <c r="M136" s="1"/>
      <c r="N136" s="1"/>
      <c r="O136" s="1"/>
      <c r="P136" s="1"/>
    </row>
    <row r="137" spans="2:16" ht="12.75">
      <c r="B137" s="4"/>
      <c r="D137" s="1"/>
      <c r="E137" s="1"/>
      <c r="F137" s="1"/>
      <c r="G137" s="3"/>
      <c r="H137" s="1"/>
      <c r="I137" s="1"/>
      <c r="K137" s="1"/>
      <c r="L137" s="1"/>
      <c r="M137" s="1"/>
      <c r="N137" s="1"/>
      <c r="O137" s="1"/>
      <c r="P137" s="1"/>
    </row>
    <row r="138" spans="2:16" ht="12.75">
      <c r="B138" s="4"/>
      <c r="D138" s="1"/>
      <c r="E138" s="1"/>
      <c r="F138" s="1"/>
      <c r="G138" s="3"/>
      <c r="H138" s="1"/>
      <c r="I138" s="1"/>
      <c r="K138" s="1"/>
      <c r="L138" s="1"/>
      <c r="M138" s="1"/>
      <c r="N138" s="1"/>
      <c r="O138" s="1"/>
      <c r="P138" s="1"/>
    </row>
    <row r="139" spans="2:16" ht="12.75">
      <c r="B139" s="4"/>
      <c r="D139" s="1"/>
      <c r="E139" s="1"/>
      <c r="F139" s="1"/>
      <c r="G139" s="3"/>
      <c r="H139" s="1"/>
      <c r="I139" s="1"/>
      <c r="K139" s="1"/>
      <c r="L139" s="1"/>
      <c r="M139" s="1"/>
      <c r="N139" s="1"/>
      <c r="O139" s="1"/>
      <c r="P139" s="1"/>
    </row>
    <row r="140" spans="2:16" ht="12.75">
      <c r="B140" s="4"/>
      <c r="D140" s="1"/>
      <c r="E140" s="1"/>
      <c r="F140" s="1"/>
      <c r="G140" s="3"/>
      <c r="H140" s="1"/>
      <c r="I140" s="1"/>
      <c r="K140" s="1"/>
      <c r="L140" s="1"/>
      <c r="M140" s="1"/>
      <c r="N140" s="1"/>
      <c r="O140" s="1"/>
      <c r="P140" s="1"/>
    </row>
    <row r="141" spans="2:16" ht="12.75">
      <c r="B141" s="4"/>
      <c r="D141" s="1"/>
      <c r="E141" s="1"/>
      <c r="F141" s="1"/>
      <c r="G141" s="3"/>
      <c r="H141" s="1"/>
      <c r="I141" s="1"/>
      <c r="K141" s="1"/>
      <c r="L141" s="1"/>
      <c r="M141" s="1"/>
      <c r="N141" s="1"/>
      <c r="O141" s="1"/>
      <c r="P141" s="1"/>
    </row>
    <row r="142" spans="2:16" ht="12.75">
      <c r="B142" s="4"/>
      <c r="D142" s="1"/>
      <c r="E142" s="1"/>
      <c r="F142" s="1"/>
      <c r="G142" s="3"/>
      <c r="H142" s="1"/>
      <c r="I142" s="1"/>
      <c r="K142" s="1"/>
      <c r="L142" s="1"/>
      <c r="M142" s="1"/>
      <c r="N142" s="1"/>
      <c r="O142" s="1"/>
      <c r="P142" s="1"/>
    </row>
    <row r="143" spans="2:16" ht="12.75">
      <c r="B143" s="4"/>
      <c r="D143" s="1"/>
      <c r="E143" s="1"/>
      <c r="F143" s="1"/>
      <c r="G143" s="3"/>
      <c r="H143" s="1"/>
      <c r="I143" s="1"/>
      <c r="K143" s="1"/>
      <c r="L143" s="1"/>
      <c r="M143" s="1"/>
      <c r="N143" s="1"/>
      <c r="O143" s="1"/>
      <c r="P143" s="1"/>
    </row>
    <row r="144" spans="2:16" ht="12.75">
      <c r="B144" s="4"/>
      <c r="D144" s="1"/>
      <c r="E144" s="1"/>
      <c r="F144" s="1"/>
      <c r="G144" s="3"/>
      <c r="H144" s="1"/>
      <c r="I144" s="1"/>
      <c r="K144" s="1"/>
      <c r="L144" s="1"/>
      <c r="M144" s="1"/>
      <c r="N144" s="1"/>
      <c r="O144" s="1"/>
      <c r="P144" s="1"/>
    </row>
    <row r="145" spans="2:16" ht="12.75">
      <c r="B145" s="4"/>
      <c r="D145" s="1"/>
      <c r="E145" s="1"/>
      <c r="F145" s="1"/>
      <c r="G145" s="3"/>
      <c r="H145" s="1"/>
      <c r="I145" s="1"/>
      <c r="K145" s="1"/>
      <c r="L145" s="1"/>
      <c r="M145" s="1"/>
      <c r="N145" s="1"/>
      <c r="O145" s="1"/>
      <c r="P145" s="1"/>
    </row>
    <row r="146" spans="2:16" ht="12.75">
      <c r="B146" s="4"/>
      <c r="D146" s="1"/>
      <c r="E146" s="1"/>
      <c r="F146" s="1"/>
      <c r="G146" s="3"/>
      <c r="H146" s="1"/>
      <c r="I146" s="1"/>
      <c r="K146" s="1"/>
      <c r="L146" s="1"/>
      <c r="M146" s="1"/>
      <c r="N146" s="1"/>
      <c r="O146" s="1"/>
      <c r="P146" s="1"/>
    </row>
    <row r="147" spans="2:16" ht="12.75">
      <c r="B147" s="4"/>
      <c r="D147" s="1"/>
      <c r="E147" s="1"/>
      <c r="F147" s="1"/>
      <c r="G147" s="3"/>
      <c r="H147" s="1"/>
      <c r="I147" s="1"/>
      <c r="K147" s="1"/>
      <c r="L147" s="1"/>
      <c r="M147" s="1"/>
      <c r="N147" s="1"/>
      <c r="O147" s="1"/>
      <c r="P147" s="1"/>
    </row>
    <row r="148" spans="2:16" ht="12.75">
      <c r="B148" s="4"/>
      <c r="D148" s="1"/>
      <c r="E148" s="1"/>
      <c r="F148" s="1"/>
      <c r="G148" s="3"/>
      <c r="H148" s="1"/>
      <c r="I148" s="1"/>
      <c r="K148" s="1"/>
      <c r="L148" s="1"/>
      <c r="M148" s="1"/>
      <c r="N148" s="1"/>
      <c r="O148" s="1"/>
      <c r="P148" s="1"/>
    </row>
    <row r="149" spans="2:16" ht="12.75">
      <c r="B149" s="4"/>
      <c r="D149" s="1"/>
      <c r="E149" s="1"/>
      <c r="F149" s="1"/>
      <c r="G149" s="3"/>
      <c r="H149" s="1"/>
      <c r="I149" s="1"/>
      <c r="K149" s="1"/>
      <c r="L149" s="1"/>
      <c r="M149" s="1"/>
      <c r="N149" s="1"/>
      <c r="O149" s="1"/>
      <c r="P149" s="1"/>
    </row>
    <row r="150" spans="2:16" ht="12.75">
      <c r="B150" s="4"/>
      <c r="D150" s="1"/>
      <c r="E150" s="1"/>
      <c r="F150" s="1"/>
      <c r="G150" s="3"/>
      <c r="H150" s="1"/>
      <c r="I150" s="1"/>
      <c r="K150" s="1"/>
      <c r="L150" s="1"/>
      <c r="M150" s="1"/>
      <c r="N150" s="1"/>
      <c r="O150" s="1"/>
      <c r="P150" s="1"/>
    </row>
    <row r="151" spans="2:16" ht="12.75">
      <c r="B151" s="4"/>
      <c r="D151" s="1"/>
      <c r="E151" s="1"/>
      <c r="F151" s="1"/>
      <c r="G151" s="3"/>
      <c r="H151" s="1"/>
      <c r="I151" s="1"/>
      <c r="K151" s="1"/>
      <c r="L151" s="1"/>
      <c r="M151" s="1"/>
      <c r="N151" s="1"/>
      <c r="O151" s="1"/>
      <c r="P151" s="1"/>
    </row>
    <row r="152" spans="2:16" ht="12.75">
      <c r="B152" s="4"/>
      <c r="D152" s="1"/>
      <c r="E152" s="1"/>
      <c r="F152" s="1"/>
      <c r="G152" s="3"/>
      <c r="H152" s="1"/>
      <c r="I152" s="1"/>
      <c r="K152" s="1"/>
      <c r="L152" s="1"/>
      <c r="M152" s="1"/>
      <c r="N152" s="1"/>
      <c r="O152" s="1"/>
      <c r="P152" s="1"/>
    </row>
    <row r="153" spans="2:16" ht="12.75">
      <c r="B153" s="4"/>
      <c r="D153" s="1"/>
      <c r="E153" s="1"/>
      <c r="F153" s="1"/>
      <c r="G153" s="3"/>
      <c r="H153" s="1"/>
      <c r="I153" s="1"/>
      <c r="K153" s="1"/>
      <c r="L153" s="1"/>
      <c r="M153" s="1"/>
      <c r="N153" s="1"/>
      <c r="O153" s="1"/>
      <c r="P153" s="1"/>
    </row>
    <row r="154" spans="2:16" ht="12.75">
      <c r="B154" s="4"/>
      <c r="D154" s="1"/>
      <c r="E154" s="1"/>
      <c r="F154" s="1"/>
      <c r="G154" s="3"/>
      <c r="H154" s="1"/>
      <c r="I154" s="1"/>
      <c r="K154" s="1"/>
      <c r="L154" s="1"/>
      <c r="M154" s="1"/>
      <c r="N154" s="1"/>
      <c r="O154" s="1"/>
      <c r="P154" s="1"/>
    </row>
    <row r="155" spans="2:16" ht="12.75">
      <c r="B155" s="4"/>
      <c r="D155" s="1"/>
      <c r="E155" s="1"/>
      <c r="F155" s="1"/>
      <c r="G155" s="3"/>
      <c r="H155" s="1"/>
      <c r="I155" s="1"/>
      <c r="K155" s="1"/>
      <c r="L155" s="1"/>
      <c r="M155" s="1"/>
      <c r="N155" s="1"/>
      <c r="O155" s="1"/>
      <c r="P155" s="1"/>
    </row>
    <row r="156" spans="2:16" ht="12.75">
      <c r="B156" s="4"/>
      <c r="D156" s="1"/>
      <c r="E156" s="1"/>
      <c r="F156" s="1"/>
      <c r="G156" s="3"/>
      <c r="H156" s="1"/>
      <c r="I156" s="1"/>
      <c r="K156" s="1"/>
      <c r="L156" s="1"/>
      <c r="M156" s="1"/>
      <c r="N156" s="1"/>
      <c r="O156" s="1"/>
      <c r="P156" s="1"/>
    </row>
    <row r="157" spans="2:16" ht="12.75">
      <c r="B157" s="4"/>
      <c r="D157" s="1"/>
      <c r="E157" s="1"/>
      <c r="F157" s="1"/>
      <c r="G157" s="3"/>
      <c r="H157" s="1"/>
      <c r="I157" s="1"/>
      <c r="K157" s="1"/>
      <c r="L157" s="1"/>
      <c r="M157" s="1"/>
      <c r="N157" s="1"/>
      <c r="O157" s="1"/>
      <c r="P157" s="1"/>
    </row>
    <row r="158" spans="2:16" ht="12.75">
      <c r="B158" s="4"/>
      <c r="D158" s="1"/>
      <c r="E158" s="1"/>
      <c r="F158" s="1"/>
      <c r="G158" s="3"/>
      <c r="H158" s="1"/>
      <c r="I158" s="1"/>
      <c r="K158" s="1"/>
      <c r="L158" s="1"/>
      <c r="M158" s="1"/>
      <c r="N158" s="1"/>
      <c r="O158" s="1"/>
      <c r="P158" s="1"/>
    </row>
    <row r="159" spans="2:16" ht="12.75">
      <c r="B159" s="4"/>
      <c r="D159" s="1"/>
      <c r="E159" s="1"/>
      <c r="F159" s="1"/>
      <c r="G159" s="3"/>
      <c r="H159" s="1"/>
      <c r="I159" s="1"/>
      <c r="K159" s="1"/>
      <c r="L159" s="1"/>
      <c r="M159" s="1"/>
      <c r="N159" s="1"/>
      <c r="O159" s="1"/>
      <c r="P159" s="1"/>
    </row>
    <row r="160" spans="2:16" ht="12.75">
      <c r="B160" s="4"/>
      <c r="D160" s="1"/>
      <c r="E160" s="1"/>
      <c r="F160" s="1"/>
      <c r="G160" s="3"/>
      <c r="H160" s="1"/>
      <c r="I160" s="1"/>
      <c r="K160" s="1"/>
      <c r="L160" s="1"/>
      <c r="M160" s="1"/>
      <c r="N160" s="1"/>
      <c r="O160" s="1"/>
      <c r="P160" s="1"/>
    </row>
    <row r="161" spans="2:16" ht="12.75">
      <c r="B161" s="4"/>
      <c r="D161" s="1"/>
      <c r="E161" s="1"/>
      <c r="F161" s="1"/>
      <c r="G161" s="3"/>
      <c r="H161" s="1"/>
      <c r="I161" s="1"/>
      <c r="K161" s="1"/>
      <c r="L161" s="1"/>
      <c r="M161" s="1"/>
      <c r="N161" s="1"/>
      <c r="O161" s="1"/>
      <c r="P161" s="1"/>
    </row>
    <row r="162" spans="2:16" ht="12.75">
      <c r="B162" s="4"/>
      <c r="D162" s="1"/>
      <c r="E162" s="1"/>
      <c r="F162" s="1"/>
      <c r="G162" s="3"/>
      <c r="H162" s="1"/>
      <c r="I162" s="1"/>
      <c r="K162" s="1"/>
      <c r="L162" s="1"/>
      <c r="M162" s="1"/>
      <c r="N162" s="1"/>
      <c r="O162" s="1"/>
      <c r="P162" s="1"/>
    </row>
    <row r="163" spans="2:16" ht="12.75">
      <c r="B163" s="4"/>
      <c r="D163" s="1"/>
      <c r="E163" s="1"/>
      <c r="F163" s="1"/>
      <c r="G163" s="3"/>
      <c r="H163" s="1"/>
      <c r="I163" s="1"/>
      <c r="K163" s="1"/>
      <c r="L163" s="1"/>
      <c r="M163" s="1"/>
      <c r="N163" s="1"/>
      <c r="O163" s="1"/>
      <c r="P163" s="1"/>
    </row>
    <row r="164" spans="2:16" ht="12.75">
      <c r="B164" s="4"/>
      <c r="D164" s="1"/>
      <c r="E164" s="1"/>
      <c r="F164" s="1"/>
      <c r="G164" s="3"/>
      <c r="H164" s="1"/>
      <c r="I164" s="1"/>
      <c r="K164" s="1"/>
      <c r="L164" s="1"/>
      <c r="M164" s="1"/>
      <c r="N164" s="1"/>
      <c r="O164" s="1"/>
      <c r="P164" s="1"/>
    </row>
    <row r="165" spans="2:16" ht="12.75">
      <c r="B165" s="4"/>
      <c r="D165" s="1"/>
      <c r="E165" s="1"/>
      <c r="F165" s="1"/>
      <c r="G165" s="3"/>
      <c r="H165" s="1"/>
      <c r="I165" s="1"/>
      <c r="K165" s="1"/>
      <c r="L165" s="1"/>
      <c r="M165" s="1"/>
      <c r="N165" s="1"/>
      <c r="O165" s="1"/>
      <c r="P165" s="1"/>
    </row>
    <row r="166" spans="2:16" ht="12.75">
      <c r="B166" s="4"/>
      <c r="D166" s="1"/>
      <c r="E166" s="1"/>
      <c r="F166" s="1"/>
      <c r="G166" s="3"/>
      <c r="H166" s="1"/>
      <c r="I166" s="1"/>
      <c r="K166" s="1"/>
      <c r="L166" s="1"/>
      <c r="M166" s="1"/>
      <c r="N166" s="1"/>
      <c r="O166" s="1"/>
      <c r="P166" s="1"/>
    </row>
    <row r="167" spans="2:16" ht="12.75">
      <c r="B167" s="4"/>
      <c r="D167" s="1"/>
      <c r="E167" s="1"/>
      <c r="F167" s="1"/>
      <c r="G167" s="3"/>
      <c r="H167" s="1"/>
      <c r="I167" s="1"/>
      <c r="K167" s="1"/>
      <c r="L167" s="1"/>
      <c r="M167" s="1"/>
      <c r="N167" s="1"/>
      <c r="O167" s="1"/>
      <c r="P167" s="1"/>
    </row>
    <row r="168" spans="2:16" ht="12.75">
      <c r="B168" s="4"/>
      <c r="D168" s="1"/>
      <c r="E168" s="1"/>
      <c r="F168" s="1"/>
      <c r="G168" s="3"/>
      <c r="H168" s="1"/>
      <c r="I168" s="1"/>
      <c r="K168" s="1"/>
      <c r="L168" s="1"/>
      <c r="M168" s="1"/>
      <c r="N168" s="1"/>
      <c r="O168" s="1"/>
      <c r="P168" s="1"/>
    </row>
    <row r="169" spans="2:16" ht="12.75">
      <c r="B169" s="4"/>
      <c r="D169" s="1"/>
      <c r="E169" s="1"/>
      <c r="F169" s="1"/>
      <c r="G169" s="3"/>
      <c r="H169" s="1"/>
      <c r="I169" s="1"/>
      <c r="K169" s="1"/>
      <c r="L169" s="1"/>
      <c r="M169" s="1"/>
      <c r="N169" s="1"/>
      <c r="O169" s="1"/>
      <c r="P169" s="1"/>
    </row>
    <row r="170" spans="2:16" ht="12.75">
      <c r="B170" s="4"/>
      <c r="D170" s="1"/>
      <c r="E170" s="1"/>
      <c r="F170" s="1"/>
      <c r="G170" s="3"/>
      <c r="H170" s="1"/>
      <c r="I170" s="1"/>
      <c r="K170" s="1"/>
      <c r="L170" s="1"/>
      <c r="M170" s="1"/>
      <c r="N170" s="1"/>
      <c r="O170" s="1"/>
      <c r="P170" s="1"/>
    </row>
    <row r="171" spans="2:16" ht="12.75">
      <c r="B171" s="4"/>
      <c r="D171" s="1"/>
      <c r="E171" s="1"/>
      <c r="F171" s="1"/>
      <c r="G171" s="3"/>
      <c r="H171" s="1"/>
      <c r="I171" s="1"/>
      <c r="K171" s="1"/>
      <c r="L171" s="1"/>
      <c r="M171" s="1"/>
      <c r="N171" s="1"/>
      <c r="O171" s="1"/>
      <c r="P171" s="1"/>
    </row>
    <row r="172" spans="2:16" ht="12.75">
      <c r="B172" s="4"/>
      <c r="D172" s="1"/>
      <c r="E172" s="1"/>
      <c r="F172" s="1"/>
      <c r="G172" s="3"/>
      <c r="H172" s="1"/>
      <c r="I172" s="1"/>
      <c r="K172" s="1"/>
      <c r="L172" s="1"/>
      <c r="M172" s="1"/>
      <c r="N172" s="1"/>
      <c r="O172" s="1"/>
      <c r="P172" s="1"/>
    </row>
    <row r="173" spans="2:16" ht="12.75">
      <c r="B173" s="4"/>
      <c r="D173" s="1"/>
      <c r="E173" s="1"/>
      <c r="F173" s="1"/>
      <c r="G173" s="3"/>
      <c r="H173" s="1"/>
      <c r="I173" s="1"/>
      <c r="K173" s="1"/>
      <c r="L173" s="1"/>
      <c r="M173" s="1"/>
      <c r="N173" s="1"/>
      <c r="O173" s="1"/>
      <c r="P173" s="1"/>
    </row>
    <row r="174" spans="2:16" ht="12.75">
      <c r="B174" s="4"/>
      <c r="D174" s="1"/>
      <c r="E174" s="1"/>
      <c r="F174" s="1"/>
      <c r="G174" s="3"/>
      <c r="H174" s="1"/>
      <c r="I174" s="1"/>
      <c r="K174" s="1"/>
      <c r="L174" s="1"/>
      <c r="M174" s="1"/>
      <c r="N174" s="1"/>
      <c r="O174" s="1"/>
      <c r="P174" s="1"/>
    </row>
    <row r="175" spans="2:16" ht="12.75">
      <c r="B175" s="4"/>
      <c r="D175" s="1"/>
      <c r="E175" s="1"/>
      <c r="F175" s="1"/>
      <c r="G175" s="3"/>
      <c r="H175" s="1"/>
      <c r="I175" s="1"/>
      <c r="K175" s="1"/>
      <c r="L175" s="1"/>
      <c r="M175" s="1"/>
      <c r="N175" s="1"/>
      <c r="O175" s="1"/>
      <c r="P175" s="1"/>
    </row>
    <row r="176" spans="2:16" ht="12.75">
      <c r="B176" s="4"/>
      <c r="D176" s="1"/>
      <c r="E176" s="1"/>
      <c r="F176" s="1"/>
      <c r="G176" s="3"/>
      <c r="H176" s="1"/>
      <c r="I176" s="1"/>
      <c r="K176" s="1"/>
      <c r="L176" s="1"/>
      <c r="M176" s="1"/>
      <c r="N176" s="1"/>
      <c r="O176" s="1"/>
      <c r="P176" s="1"/>
    </row>
    <row r="177" spans="2:16" ht="12.75">
      <c r="B177" s="4"/>
      <c r="E177" s="1"/>
      <c r="G177" s="3"/>
      <c r="H177" s="1"/>
      <c r="I177" s="1"/>
      <c r="K177" s="1"/>
      <c r="L177" s="1"/>
      <c r="M177" s="1"/>
      <c r="N177" s="1"/>
      <c r="O177" s="1"/>
      <c r="P177" s="1"/>
    </row>
    <row r="178" spans="2:16" ht="12.75">
      <c r="B178" s="4"/>
      <c r="E178" s="1"/>
      <c r="G178" s="3"/>
      <c r="H178" s="1"/>
      <c r="I178" s="1"/>
      <c r="K178" s="1"/>
      <c r="L178" s="1"/>
      <c r="M178" s="1"/>
      <c r="N178" s="1"/>
      <c r="O178" s="1"/>
      <c r="P178" s="1"/>
    </row>
    <row r="179" spans="2:16" ht="12.75">
      <c r="B179" s="4"/>
      <c r="E179" s="1"/>
      <c r="G179" s="3"/>
      <c r="H179" s="1"/>
      <c r="I179" s="1"/>
      <c r="K179" s="1"/>
      <c r="L179" s="1"/>
      <c r="M179" s="1"/>
      <c r="N179" s="1"/>
      <c r="O179" s="1"/>
      <c r="P179" s="1"/>
    </row>
    <row r="180" spans="2:16" ht="12.75">
      <c r="B180" s="4"/>
      <c r="E180" s="1"/>
      <c r="G180" s="3"/>
      <c r="H180" s="1"/>
      <c r="I180" s="1"/>
      <c r="K180" s="1"/>
      <c r="L180" s="1"/>
      <c r="M180" s="1"/>
      <c r="N180" s="1"/>
      <c r="O180" s="1"/>
      <c r="P180" s="1"/>
    </row>
    <row r="181" spans="2:16" ht="12.75">
      <c r="B181" s="4"/>
      <c r="E181" s="1"/>
      <c r="G181" s="3"/>
      <c r="H181" s="1"/>
      <c r="I181" s="1"/>
      <c r="K181" s="1"/>
      <c r="L181" s="1"/>
      <c r="M181" s="1"/>
      <c r="N181" s="1"/>
      <c r="O181" s="1"/>
      <c r="P181" s="1"/>
    </row>
    <row r="182" spans="2:16" ht="12.75">
      <c r="B182" s="4"/>
      <c r="E182" s="1"/>
      <c r="G182" s="3"/>
      <c r="H182" s="1"/>
      <c r="I182" s="1"/>
      <c r="K182" s="1"/>
      <c r="L182" s="1"/>
      <c r="M182" s="1"/>
      <c r="N182" s="1"/>
      <c r="O182" s="1"/>
      <c r="P182" s="1"/>
    </row>
    <row r="183" spans="2:16" ht="12.75">
      <c r="B183" s="4"/>
      <c r="E183" s="1"/>
      <c r="G183" s="3"/>
      <c r="H183" s="1"/>
      <c r="I183" s="1"/>
      <c r="K183" s="1"/>
      <c r="L183" s="1"/>
      <c r="M183" s="1"/>
      <c r="N183" s="1"/>
      <c r="O183" s="1"/>
      <c r="P183" s="1"/>
    </row>
    <row r="184" spans="2:16" ht="12.75">
      <c r="B184" s="4"/>
      <c r="E184" s="1"/>
      <c r="G184" s="3"/>
      <c r="H184" s="1"/>
      <c r="I184" s="1"/>
      <c r="K184" s="1"/>
      <c r="L184" s="1"/>
      <c r="M184" s="1"/>
      <c r="N184" s="1"/>
      <c r="O184" s="1"/>
      <c r="P184" s="1"/>
    </row>
    <row r="185" spans="2:16" ht="12.75">
      <c r="B185" s="4"/>
      <c r="E185" s="1"/>
      <c r="G185" s="3"/>
      <c r="H185" s="1"/>
      <c r="I185" s="1"/>
      <c r="K185" s="1"/>
      <c r="L185" s="1"/>
      <c r="M185" s="1"/>
      <c r="N185" s="1"/>
      <c r="O185" s="1"/>
      <c r="P185" s="1"/>
    </row>
    <row r="186" spans="2:16" ht="12.75">
      <c r="B186" s="4"/>
      <c r="E186" s="1"/>
      <c r="G186" s="3"/>
      <c r="H186" s="1"/>
      <c r="I186" s="1"/>
      <c r="K186" s="1"/>
      <c r="L186" s="1"/>
      <c r="M186" s="1"/>
      <c r="N186" s="1"/>
      <c r="O186" s="1"/>
      <c r="P186" s="1"/>
    </row>
    <row r="187" spans="2:16" ht="12.75">
      <c r="B187" s="4"/>
      <c r="E187" s="1"/>
      <c r="G187" s="3"/>
      <c r="H187" s="1"/>
      <c r="I187" s="1"/>
      <c r="K187" s="1"/>
      <c r="L187" s="1"/>
      <c r="M187" s="1"/>
      <c r="N187" s="1"/>
      <c r="O187" s="1"/>
      <c r="P187" s="1"/>
    </row>
    <row r="188" spans="2:16" ht="12.75">
      <c r="B188" s="4"/>
      <c r="E188" s="1"/>
      <c r="G188" s="3"/>
      <c r="H188" s="1"/>
      <c r="I188" s="1"/>
      <c r="K188" s="1"/>
      <c r="L188" s="1"/>
      <c r="M188" s="1"/>
      <c r="N188" s="1"/>
      <c r="O188" s="1"/>
      <c r="P188" s="1"/>
    </row>
    <row r="189" spans="2:16" ht="12.75">
      <c r="B189" s="4"/>
      <c r="E189" s="1"/>
      <c r="G189" s="3"/>
      <c r="H189" s="1"/>
      <c r="I189" s="1"/>
      <c r="K189" s="1"/>
      <c r="L189" s="1"/>
      <c r="M189" s="1"/>
      <c r="N189" s="1"/>
      <c r="O189" s="1"/>
      <c r="P189" s="1"/>
    </row>
    <row r="190" spans="2:16" ht="12.75">
      <c r="B190" s="4"/>
      <c r="G190" s="3"/>
      <c r="H190" s="1"/>
      <c r="I190" s="1"/>
      <c r="K190" s="1"/>
      <c r="L190" s="1"/>
      <c r="M190" s="1"/>
      <c r="N190" s="1"/>
      <c r="O190" s="1"/>
      <c r="P190" s="1"/>
    </row>
    <row r="191" spans="2:16" ht="12.75">
      <c r="B191" s="4"/>
      <c r="G191" s="3"/>
      <c r="H191" s="1"/>
      <c r="I191" s="1"/>
      <c r="K191" s="1"/>
      <c r="L191" s="1"/>
      <c r="M191" s="1"/>
      <c r="N191" s="1"/>
      <c r="O191" s="1"/>
      <c r="P191" s="1"/>
    </row>
    <row r="192" spans="2:16" ht="12.75">
      <c r="B192" s="4"/>
      <c r="G192" s="3"/>
      <c r="H192" s="1"/>
      <c r="I192" s="1"/>
      <c r="K192" s="1"/>
      <c r="L192" s="1"/>
      <c r="M192" s="1"/>
      <c r="N192" s="1"/>
      <c r="O192" s="1"/>
      <c r="P192" s="1"/>
    </row>
    <row r="193" spans="2:16" ht="12.75">
      <c r="B193" s="4"/>
      <c r="G193" s="3"/>
      <c r="H193" s="1"/>
      <c r="I193" s="1"/>
      <c r="K193" s="1"/>
      <c r="L193" s="1"/>
      <c r="M193" s="1"/>
      <c r="N193" s="1"/>
      <c r="O193" s="1"/>
      <c r="P193" s="1"/>
    </row>
    <row r="194" spans="2:16" ht="12.75">
      <c r="B194" s="4"/>
      <c r="G194" s="3"/>
      <c r="H194" s="1"/>
      <c r="I194" s="1"/>
      <c r="K194" s="1"/>
      <c r="L194" s="1"/>
      <c r="M194" s="1"/>
      <c r="N194" s="1"/>
      <c r="O194" s="1"/>
      <c r="P194" s="1"/>
    </row>
    <row r="195" spans="2:16" ht="12.75">
      <c r="B195" s="4"/>
      <c r="G195" s="3"/>
      <c r="H195" s="1"/>
      <c r="I195" s="1"/>
      <c r="K195" s="1"/>
      <c r="L195" s="1"/>
      <c r="M195" s="1"/>
      <c r="N195" s="1"/>
      <c r="O195" s="1"/>
      <c r="P195" s="1"/>
    </row>
    <row r="196" spans="2:16" ht="12.75">
      <c r="B196" s="4"/>
      <c r="G196" s="3"/>
      <c r="H196" s="1"/>
      <c r="I196" s="1"/>
      <c r="K196" s="1"/>
      <c r="L196" s="1"/>
      <c r="M196" s="1"/>
      <c r="N196" s="1"/>
      <c r="O196" s="1"/>
      <c r="P196" s="1"/>
    </row>
    <row r="197" spans="2:16" ht="12.75">
      <c r="B197" s="4"/>
      <c r="G197" s="3"/>
      <c r="H197" s="1"/>
      <c r="I197" s="1"/>
      <c r="K197" s="1"/>
      <c r="L197" s="1"/>
      <c r="M197" s="1"/>
      <c r="N197" s="1"/>
      <c r="O197" s="1"/>
      <c r="P197" s="1"/>
    </row>
    <row r="198" spans="2:16" ht="12.75">
      <c r="B198" s="4"/>
      <c r="G198" s="3"/>
      <c r="H198" s="1"/>
      <c r="I198" s="1"/>
      <c r="K198" s="1"/>
      <c r="L198" s="1"/>
      <c r="M198" s="1"/>
      <c r="N198" s="1"/>
      <c r="O198" s="1"/>
      <c r="P198" s="1"/>
    </row>
    <row r="199" spans="2:16" ht="12.75">
      <c r="B199" s="4"/>
      <c r="G199" s="3"/>
      <c r="H199" s="1"/>
      <c r="I199" s="1"/>
      <c r="K199" s="1"/>
      <c r="L199" s="1"/>
      <c r="M199" s="1"/>
      <c r="N199" s="1"/>
      <c r="O199" s="1"/>
      <c r="P199" s="1"/>
    </row>
    <row r="200" spans="2:16" ht="12.75">
      <c r="B200" s="4"/>
      <c r="G200" s="3"/>
      <c r="H200" s="1"/>
      <c r="I200" s="1"/>
      <c r="K200" s="1"/>
      <c r="L200" s="1"/>
      <c r="M200" s="1"/>
      <c r="N200" s="1"/>
      <c r="O200" s="1"/>
      <c r="P200" s="1"/>
    </row>
    <row r="201" spans="2:16" ht="12.75">
      <c r="B201" s="4"/>
      <c r="G201" s="3"/>
      <c r="H201" s="1"/>
      <c r="I201" s="1"/>
      <c r="K201" s="1"/>
      <c r="L201" s="1"/>
      <c r="M201" s="1"/>
      <c r="N201" s="1"/>
      <c r="O201" s="1"/>
      <c r="P201" s="1"/>
    </row>
    <row r="202" spans="2:16" ht="12.75">
      <c r="B202" s="4"/>
      <c r="G202" s="3"/>
      <c r="H202" s="1"/>
      <c r="I202" s="1"/>
      <c r="K202" s="1"/>
      <c r="L202" s="1"/>
      <c r="M202" s="1"/>
      <c r="N202" s="1"/>
      <c r="O202" s="1"/>
      <c r="P202" s="1"/>
    </row>
    <row r="203" spans="2:16" ht="12.75">
      <c r="B203" s="4"/>
      <c r="G203" s="3"/>
      <c r="H203" s="1"/>
      <c r="I203" s="1"/>
      <c r="K203" s="1"/>
      <c r="L203" s="1"/>
      <c r="M203" s="1"/>
      <c r="N203" s="1"/>
      <c r="O203" s="1"/>
      <c r="P203" s="1"/>
    </row>
    <row r="204" spans="2:16" ht="12.75">
      <c r="B204" s="4"/>
      <c r="G204" s="3"/>
      <c r="H204" s="1"/>
      <c r="I204" s="1"/>
      <c r="K204" s="1"/>
      <c r="L204" s="1"/>
      <c r="M204" s="1"/>
      <c r="N204" s="1"/>
      <c r="O204" s="1"/>
      <c r="P204" s="1"/>
    </row>
    <row r="205" spans="2:16" ht="12.75">
      <c r="B205" s="4"/>
      <c r="G205" s="3"/>
      <c r="H205" s="1"/>
      <c r="I205" s="1"/>
      <c r="K205" s="1"/>
      <c r="L205" s="1"/>
      <c r="M205" s="1"/>
      <c r="N205" s="1"/>
      <c r="O205" s="1"/>
      <c r="P205" s="1"/>
    </row>
    <row r="206" spans="2:16" ht="12.75">
      <c r="B206" s="4"/>
      <c r="G206" s="3"/>
      <c r="H206" s="1"/>
      <c r="I206" s="1"/>
      <c r="K206" s="1"/>
      <c r="L206" s="1"/>
      <c r="M206" s="1"/>
      <c r="N206" s="1"/>
      <c r="O206" s="1"/>
      <c r="P206" s="1"/>
    </row>
    <row r="207" spans="2:16" ht="12.75">
      <c r="B207" s="4"/>
      <c r="G207" s="3"/>
      <c r="H207" s="1"/>
      <c r="I207" s="1"/>
      <c r="K207" s="1"/>
      <c r="L207" s="1"/>
      <c r="M207" s="1"/>
      <c r="N207" s="1"/>
      <c r="O207" s="1"/>
      <c r="P207" s="1"/>
    </row>
    <row r="208" spans="2:16" ht="12.75">
      <c r="B208" s="4"/>
      <c r="G208" s="3"/>
      <c r="H208" s="1"/>
      <c r="I208" s="1"/>
      <c r="K208" s="1"/>
      <c r="L208" s="1"/>
      <c r="M208" s="1"/>
      <c r="N208" s="1"/>
      <c r="O208" s="1"/>
      <c r="P208" s="1"/>
    </row>
    <row r="209" spans="2:16" ht="12.75">
      <c r="B209" s="4"/>
      <c r="G209" s="3"/>
      <c r="H209" s="1"/>
      <c r="I209" s="1"/>
      <c r="K209" s="1"/>
      <c r="L209" s="1"/>
      <c r="M209" s="1"/>
      <c r="N209" s="1"/>
      <c r="O209" s="1"/>
      <c r="P209" s="1"/>
    </row>
    <row r="210" spans="2:16" ht="12.75">
      <c r="B210" s="4"/>
      <c r="G210" s="3"/>
      <c r="H210" s="1"/>
      <c r="I210" s="1"/>
      <c r="K210" s="1"/>
      <c r="L210" s="1"/>
      <c r="M210" s="1"/>
      <c r="N210" s="1"/>
      <c r="O210" s="1"/>
      <c r="P210" s="1"/>
    </row>
    <row r="211" spans="2:16" ht="12.75">
      <c r="B211" s="4"/>
      <c r="G211" s="3"/>
      <c r="H211" s="1"/>
      <c r="I211" s="1"/>
      <c r="K211" s="1"/>
      <c r="L211" s="1"/>
      <c r="M211" s="1"/>
      <c r="N211" s="1"/>
      <c r="O211" s="1"/>
      <c r="P211" s="1"/>
    </row>
    <row r="212" spans="2:16" ht="12.75">
      <c r="B212" s="4"/>
      <c r="G212" s="3"/>
      <c r="H212" s="1"/>
      <c r="I212" s="1"/>
      <c r="K212" s="1"/>
      <c r="L212" s="1"/>
      <c r="M212" s="1"/>
      <c r="N212" s="1"/>
      <c r="O212" s="1"/>
      <c r="P212" s="1"/>
    </row>
    <row r="213" spans="2:16" ht="12.75">
      <c r="B213" s="4"/>
      <c r="G213" s="3"/>
      <c r="H213" s="1"/>
      <c r="I213" s="1"/>
      <c r="K213" s="1"/>
      <c r="L213" s="1"/>
      <c r="M213" s="1"/>
      <c r="N213" s="1"/>
      <c r="O213" s="1"/>
      <c r="P213" s="1"/>
    </row>
    <row r="214" spans="2:16" ht="12.75">
      <c r="B214" s="4"/>
      <c r="G214" s="3"/>
      <c r="H214" s="1"/>
      <c r="I214" s="1"/>
      <c r="K214" s="1"/>
      <c r="L214" s="1"/>
      <c r="M214" s="1"/>
      <c r="N214" s="1"/>
      <c r="O214" s="1"/>
      <c r="P214" s="1"/>
    </row>
    <row r="215" spans="2:16" ht="12.75">
      <c r="B215" s="4"/>
      <c r="G215" s="3"/>
      <c r="H215" s="1"/>
      <c r="I215" s="1"/>
      <c r="K215" s="1"/>
      <c r="L215" s="1"/>
      <c r="M215" s="1"/>
      <c r="N215" s="1"/>
      <c r="O215" s="1"/>
      <c r="P215" s="1"/>
    </row>
    <row r="216" spans="2:16" ht="12.75">
      <c r="B216" s="4"/>
      <c r="G216" s="3"/>
      <c r="H216" s="1"/>
      <c r="I216" s="1"/>
      <c r="K216" s="1"/>
      <c r="L216" s="1"/>
      <c r="M216" s="1"/>
      <c r="N216" s="1"/>
      <c r="O216" s="1"/>
      <c r="P216" s="1"/>
    </row>
    <row r="217" spans="2:16" ht="12.75">
      <c r="B217" s="4"/>
      <c r="G217" s="3"/>
      <c r="H217" s="1"/>
      <c r="I217" s="1"/>
      <c r="K217" s="1"/>
      <c r="L217" s="1"/>
      <c r="M217" s="1"/>
      <c r="N217" s="1"/>
      <c r="O217" s="1"/>
      <c r="P217" s="1"/>
    </row>
    <row r="218" spans="2:16" ht="12.75">
      <c r="B218" s="4"/>
      <c r="G218" s="3"/>
      <c r="H218" s="1"/>
      <c r="I218" s="1"/>
      <c r="K218" s="1"/>
      <c r="L218" s="1"/>
      <c r="M218" s="1"/>
      <c r="N218" s="1"/>
      <c r="O218" s="1"/>
      <c r="P218" s="1"/>
    </row>
    <row r="219" spans="2:16" ht="12.75">
      <c r="B219" s="4"/>
      <c r="G219" s="3"/>
      <c r="H219" s="1"/>
      <c r="I219" s="1"/>
      <c r="K219" s="1"/>
      <c r="L219" s="1"/>
      <c r="M219" s="1"/>
      <c r="N219" s="1"/>
      <c r="O219" s="1"/>
      <c r="P219" s="1"/>
    </row>
    <row r="220" spans="2:16" ht="12.75">
      <c r="B220" s="4"/>
      <c r="G220" s="3"/>
      <c r="H220" s="1"/>
      <c r="I220" s="1"/>
      <c r="K220" s="1"/>
      <c r="L220" s="1"/>
      <c r="M220" s="1"/>
      <c r="N220" s="1"/>
      <c r="O220" s="1"/>
      <c r="P220" s="1"/>
    </row>
    <row r="221" spans="2:16" ht="12.75">
      <c r="B221" s="4"/>
      <c r="G221" s="3"/>
      <c r="H221" s="1"/>
      <c r="I221" s="1"/>
      <c r="K221" s="1"/>
      <c r="L221" s="1"/>
      <c r="M221" s="1"/>
      <c r="N221" s="1"/>
      <c r="O221" s="1"/>
      <c r="P221" s="1"/>
    </row>
    <row r="222" spans="2:16" ht="12.75">
      <c r="B222" s="4"/>
      <c r="G222" s="3"/>
      <c r="H222" s="1"/>
      <c r="I222" s="1"/>
      <c r="K222" s="1"/>
      <c r="L222" s="1"/>
      <c r="M222" s="1"/>
      <c r="N222" s="1"/>
      <c r="O222" s="1"/>
      <c r="P222" s="1"/>
    </row>
    <row r="223" spans="2:16" ht="12.75">
      <c r="B223" s="4"/>
      <c r="G223" s="3"/>
      <c r="H223" s="1"/>
      <c r="I223" s="1"/>
      <c r="K223" s="1"/>
      <c r="L223" s="1"/>
      <c r="M223" s="1"/>
      <c r="N223" s="1"/>
      <c r="O223" s="1"/>
      <c r="P223" s="1"/>
    </row>
    <row r="224" spans="2:16" ht="12.75">
      <c r="B224" s="4"/>
      <c r="G224" s="3"/>
      <c r="H224" s="1"/>
      <c r="I224" s="1"/>
      <c r="K224" s="1"/>
      <c r="L224" s="1"/>
      <c r="M224" s="1"/>
      <c r="N224" s="1"/>
      <c r="O224" s="1"/>
      <c r="P224" s="1"/>
    </row>
    <row r="225" spans="2:16" ht="12.75">
      <c r="B225" s="4"/>
      <c r="G225" s="3"/>
      <c r="H225" s="1"/>
      <c r="I225" s="1"/>
      <c r="K225" s="1"/>
      <c r="L225" s="1"/>
      <c r="M225" s="1"/>
      <c r="N225" s="1"/>
      <c r="O225" s="1"/>
      <c r="P225" s="1"/>
    </row>
    <row r="226" spans="2:16" ht="12.75">
      <c r="B226" s="4"/>
      <c r="G226" s="3"/>
      <c r="H226" s="1"/>
      <c r="I226" s="1"/>
      <c r="K226" s="1"/>
      <c r="L226" s="1"/>
      <c r="M226" s="1"/>
      <c r="N226" s="1"/>
      <c r="O226" s="1"/>
      <c r="P226" s="1"/>
    </row>
    <row r="227" spans="2:16" ht="12.75">
      <c r="B227" s="4"/>
      <c r="G227" s="3"/>
      <c r="H227" s="1"/>
      <c r="I227" s="1"/>
      <c r="K227" s="1"/>
      <c r="L227" s="1"/>
      <c r="M227" s="1"/>
      <c r="N227" s="1"/>
      <c r="O227" s="1"/>
      <c r="P227" s="1"/>
    </row>
    <row r="228" spans="2:16" ht="12.75">
      <c r="B228" s="4"/>
      <c r="G228" s="3"/>
      <c r="H228" s="1"/>
      <c r="I228" s="1"/>
      <c r="K228" s="1"/>
      <c r="L228" s="1"/>
      <c r="M228" s="1"/>
      <c r="N228" s="1"/>
      <c r="O228" s="1"/>
      <c r="P228" s="1"/>
    </row>
    <row r="229" spans="2:16" ht="12.75">
      <c r="B229" s="4"/>
      <c r="G229" s="3"/>
      <c r="H229" s="1"/>
      <c r="I229" s="1"/>
      <c r="K229" s="1"/>
      <c r="L229" s="1"/>
      <c r="M229" s="1"/>
      <c r="N229" s="1"/>
      <c r="O229" s="1"/>
      <c r="P229" s="1"/>
    </row>
    <row r="230" spans="2:16" ht="12.75">
      <c r="B230" s="4"/>
      <c r="G230" s="3"/>
      <c r="H230" s="1"/>
      <c r="I230" s="1"/>
      <c r="K230" s="1"/>
      <c r="L230" s="1"/>
      <c r="M230" s="1"/>
      <c r="N230" s="1"/>
      <c r="O230" s="1"/>
      <c r="P230" s="1"/>
    </row>
    <row r="231" spans="2:16" ht="12.75">
      <c r="B231" s="4"/>
      <c r="G231" s="3"/>
      <c r="H231" s="1"/>
      <c r="I231" s="1"/>
      <c r="K231" s="1"/>
      <c r="L231" s="1"/>
      <c r="M231" s="1"/>
      <c r="N231" s="1"/>
      <c r="O231" s="1"/>
      <c r="P231" s="1"/>
    </row>
    <row r="232" spans="2:16" ht="12.75">
      <c r="B232" s="4"/>
      <c r="G232" s="3"/>
      <c r="H232" s="1"/>
      <c r="I232" s="1"/>
      <c r="K232" s="1"/>
      <c r="L232" s="1"/>
      <c r="M232" s="1"/>
      <c r="N232" s="1"/>
      <c r="O232" s="1"/>
      <c r="P232" s="1"/>
    </row>
    <row r="233" spans="2:16" ht="12.75">
      <c r="B233" s="4"/>
      <c r="G233" s="3"/>
      <c r="H233" s="1"/>
      <c r="I233" s="1"/>
      <c r="K233" s="1"/>
      <c r="L233" s="1"/>
      <c r="M233" s="1"/>
      <c r="N233" s="1"/>
      <c r="O233" s="1"/>
      <c r="P233" s="1"/>
    </row>
    <row r="234" spans="2:16" ht="12.75">
      <c r="B234" s="4"/>
      <c r="G234" s="3"/>
      <c r="H234" s="1"/>
      <c r="I234" s="1"/>
      <c r="K234" s="1"/>
      <c r="L234" s="1"/>
      <c r="M234" s="1"/>
      <c r="N234" s="1"/>
      <c r="O234" s="1"/>
      <c r="P234" s="1"/>
    </row>
    <row r="235" spans="2:16" ht="12.75">
      <c r="B235" s="4"/>
      <c r="G235" s="3"/>
      <c r="H235" s="1"/>
      <c r="I235" s="1"/>
      <c r="K235" s="1"/>
      <c r="L235" s="1"/>
      <c r="M235" s="1"/>
      <c r="N235" s="1"/>
      <c r="O235" s="1"/>
      <c r="P235" s="1"/>
    </row>
    <row r="236" spans="2:16" ht="12.75">
      <c r="B236" s="4"/>
      <c r="G236" s="3"/>
      <c r="H236" s="1"/>
      <c r="I236" s="1"/>
      <c r="K236" s="1"/>
      <c r="L236" s="1"/>
      <c r="M236" s="1"/>
      <c r="N236" s="1"/>
      <c r="O236" s="1"/>
      <c r="P236" s="1"/>
    </row>
    <row r="237" spans="2:16" ht="12.75">
      <c r="B237" s="4"/>
      <c r="G237" s="3"/>
      <c r="H237" s="1"/>
      <c r="I237" s="1"/>
      <c r="K237" s="1"/>
      <c r="L237" s="1"/>
      <c r="M237" s="1"/>
      <c r="N237" s="1"/>
      <c r="O237" s="1"/>
      <c r="P237" s="1"/>
    </row>
    <row r="238" spans="2:16" ht="12.75">
      <c r="B238" s="4"/>
      <c r="G238" s="3"/>
      <c r="H238" s="1"/>
      <c r="I238" s="1"/>
      <c r="K238" s="1"/>
      <c r="L238" s="1"/>
      <c r="M238" s="1"/>
      <c r="N238" s="1"/>
      <c r="O238" s="1"/>
      <c r="P238" s="1"/>
    </row>
    <row r="239" spans="2:16" ht="12.75">
      <c r="B239" s="4"/>
      <c r="G239" s="3"/>
      <c r="H239" s="1"/>
      <c r="I239" s="1"/>
      <c r="K239" s="1"/>
      <c r="L239" s="1"/>
      <c r="M239" s="1"/>
      <c r="N239" s="1"/>
      <c r="O239" s="1"/>
      <c r="P239" s="1"/>
    </row>
    <row r="240" spans="2:16" ht="12.75">
      <c r="B240" s="4"/>
      <c r="G240" s="3"/>
      <c r="H240" s="1"/>
      <c r="I240" s="1"/>
      <c r="K240" s="1"/>
      <c r="L240" s="1"/>
      <c r="M240" s="1"/>
      <c r="N240" s="1"/>
      <c r="O240" s="1"/>
      <c r="P240" s="1"/>
    </row>
    <row r="241" spans="2:16" ht="12.75">
      <c r="B241" s="4"/>
      <c r="G241" s="3"/>
      <c r="H241" s="1"/>
      <c r="I241" s="1"/>
      <c r="K241" s="1"/>
      <c r="L241" s="1"/>
      <c r="M241" s="1"/>
      <c r="N241" s="1"/>
      <c r="O241" s="1"/>
      <c r="P241" s="1"/>
    </row>
    <row r="242" spans="2:16" ht="12.75">
      <c r="B242" s="4"/>
      <c r="G242" s="3"/>
      <c r="H242" s="1"/>
      <c r="I242" s="1"/>
      <c r="K242" s="1"/>
      <c r="L242" s="1"/>
      <c r="M242" s="1"/>
      <c r="N242" s="1"/>
      <c r="O242" s="1"/>
      <c r="P242" s="1"/>
    </row>
    <row r="243" spans="2:16" ht="12.75">
      <c r="B243" s="4"/>
      <c r="G243" s="3"/>
      <c r="H243" s="1"/>
      <c r="I243" s="1"/>
      <c r="K243" s="1"/>
      <c r="L243" s="1"/>
      <c r="M243" s="1"/>
      <c r="N243" s="1"/>
      <c r="O243" s="1"/>
      <c r="P243" s="1"/>
    </row>
    <row r="244" spans="2:16" ht="12.75">
      <c r="B244" s="4"/>
      <c r="G244" s="3"/>
      <c r="H244" s="1"/>
      <c r="I244" s="1"/>
      <c r="K244" s="1"/>
      <c r="L244" s="1"/>
      <c r="M244" s="1"/>
      <c r="N244" s="1"/>
      <c r="O244" s="1"/>
      <c r="P244" s="1"/>
    </row>
    <row r="245" spans="2:16" ht="12.75">
      <c r="B245" s="4"/>
      <c r="G245" s="3"/>
      <c r="H245" s="1"/>
      <c r="I245" s="1"/>
      <c r="K245" s="1"/>
      <c r="L245" s="1"/>
      <c r="M245" s="1"/>
      <c r="N245" s="1"/>
      <c r="O245" s="1"/>
      <c r="P245" s="1"/>
    </row>
    <row r="246" spans="2:16" ht="12.75">
      <c r="B246" s="4"/>
      <c r="G246" s="3"/>
      <c r="H246" s="1"/>
      <c r="I246" s="1"/>
      <c r="K246" s="1"/>
      <c r="L246" s="1"/>
      <c r="M246" s="1"/>
      <c r="N246" s="1"/>
      <c r="O246" s="1"/>
      <c r="P246" s="1"/>
    </row>
    <row r="247" spans="2:16" ht="12.75">
      <c r="B247" s="4"/>
      <c r="G247" s="3"/>
      <c r="H247" s="1"/>
      <c r="I247" s="1"/>
      <c r="K247" s="1"/>
      <c r="L247" s="1"/>
      <c r="M247" s="1"/>
      <c r="N247" s="1"/>
      <c r="O247" s="1"/>
      <c r="P247" s="1"/>
    </row>
    <row r="248" spans="2:16" ht="12.75">
      <c r="B248" s="4"/>
      <c r="G248" s="3"/>
      <c r="H248" s="1"/>
      <c r="I248" s="1"/>
      <c r="K248" s="1"/>
      <c r="L248" s="1"/>
      <c r="M248" s="1"/>
      <c r="N248" s="1"/>
      <c r="O248" s="1"/>
      <c r="P248" s="1"/>
    </row>
    <row r="249" spans="2:16" ht="12.75">
      <c r="B249" s="4"/>
      <c r="G249" s="3"/>
      <c r="H249" s="1"/>
      <c r="I249" s="1"/>
      <c r="K249" s="1"/>
      <c r="L249" s="1"/>
      <c r="M249" s="1"/>
      <c r="N249" s="1"/>
      <c r="O249" s="1"/>
      <c r="P249" s="1"/>
    </row>
    <row r="250" spans="2:16" ht="12.75">
      <c r="B250" s="4"/>
      <c r="G250" s="3"/>
      <c r="H250" s="1"/>
      <c r="I250" s="1"/>
      <c r="K250" s="1"/>
      <c r="L250" s="1"/>
      <c r="M250" s="1"/>
      <c r="N250" s="1"/>
      <c r="O250" s="1"/>
      <c r="P250" s="1"/>
    </row>
    <row r="251" spans="2:16" ht="12.75">
      <c r="B251" s="4"/>
      <c r="G251" s="3"/>
      <c r="H251" s="1"/>
      <c r="I251" s="1"/>
      <c r="K251" s="1"/>
      <c r="L251" s="1"/>
      <c r="M251" s="1"/>
      <c r="N251" s="1"/>
      <c r="O251" s="1"/>
      <c r="P251" s="1"/>
    </row>
    <row r="252" spans="2:16" ht="12.75">
      <c r="B252" s="4"/>
      <c r="G252" s="3"/>
      <c r="H252" s="1"/>
      <c r="I252" s="1"/>
      <c r="K252" s="1"/>
      <c r="L252" s="1"/>
      <c r="M252" s="1"/>
      <c r="N252" s="1"/>
      <c r="O252" s="1"/>
      <c r="P252" s="1"/>
    </row>
    <row r="253" spans="2:16" ht="12.75">
      <c r="B253" s="4"/>
      <c r="G253" s="3"/>
      <c r="H253" s="1"/>
      <c r="I253" s="1"/>
      <c r="K253" s="1"/>
      <c r="L253" s="1"/>
      <c r="M253" s="1"/>
      <c r="N253" s="1"/>
      <c r="O253" s="1"/>
      <c r="P253" s="1"/>
    </row>
    <row r="254" spans="2:16" ht="12.75">
      <c r="B254" s="4"/>
      <c r="G254" s="3"/>
      <c r="H254" s="1"/>
      <c r="I254" s="1"/>
      <c r="K254" s="1"/>
      <c r="L254" s="1"/>
      <c r="M254" s="1"/>
      <c r="N254" s="1"/>
      <c r="O254" s="1"/>
      <c r="P254" s="1"/>
    </row>
    <row r="255" spans="2:16" ht="12.75">
      <c r="B255" s="4"/>
      <c r="G255" s="3"/>
      <c r="H255" s="1"/>
      <c r="I255" s="1"/>
      <c r="K255" s="1"/>
      <c r="L255" s="1"/>
      <c r="M255" s="1"/>
      <c r="N255" s="1"/>
      <c r="O255" s="1"/>
      <c r="P255" s="1"/>
    </row>
    <row r="256" spans="2:16" ht="12.75">
      <c r="B256" s="4"/>
      <c r="G256" s="3"/>
      <c r="H256" s="1"/>
      <c r="I256" s="1"/>
      <c r="K256" s="1"/>
      <c r="L256" s="1"/>
      <c r="M256" s="1"/>
      <c r="N256" s="1"/>
      <c r="O256" s="1"/>
      <c r="P256" s="1"/>
    </row>
    <row r="257" spans="2:16" ht="12.75">
      <c r="B257" s="4"/>
      <c r="G257" s="3"/>
      <c r="H257" s="1"/>
      <c r="I257" s="1"/>
      <c r="K257" s="1"/>
      <c r="L257" s="1"/>
      <c r="M257" s="1"/>
      <c r="N257" s="1"/>
      <c r="O257" s="1"/>
      <c r="P257" s="1"/>
    </row>
    <row r="258" spans="2:16" ht="12.75">
      <c r="B258" s="4"/>
      <c r="G258" s="3"/>
      <c r="H258" s="1"/>
      <c r="I258" s="1"/>
      <c r="K258" s="1"/>
      <c r="L258" s="1"/>
      <c r="M258" s="1"/>
      <c r="N258" s="1"/>
      <c r="O258" s="1"/>
      <c r="P258" s="1"/>
    </row>
    <row r="259" spans="2:16" ht="12.75">
      <c r="B259" s="4"/>
      <c r="G259" s="3"/>
      <c r="H259" s="1"/>
      <c r="I259" s="1"/>
      <c r="K259" s="1"/>
      <c r="L259" s="1"/>
      <c r="M259" s="1"/>
      <c r="N259" s="1"/>
      <c r="O259" s="1"/>
      <c r="P259" s="1"/>
    </row>
    <row r="260" spans="2:16" ht="12.75">
      <c r="B260" s="4"/>
      <c r="G260" s="3"/>
      <c r="H260" s="1"/>
      <c r="I260" s="1"/>
      <c r="K260" s="1"/>
      <c r="L260" s="1"/>
      <c r="M260" s="1"/>
      <c r="N260" s="1"/>
      <c r="O260" s="1"/>
      <c r="P260" s="1"/>
    </row>
    <row r="261" spans="2:16" ht="12.75">
      <c r="B261" s="4"/>
      <c r="G261" s="3"/>
      <c r="H261" s="1"/>
      <c r="I261" s="1"/>
      <c r="K261" s="1"/>
      <c r="L261" s="1"/>
      <c r="M261" s="1"/>
      <c r="N261" s="1"/>
      <c r="O261" s="1"/>
      <c r="P261" s="1"/>
    </row>
    <row r="262" spans="2:16" ht="12.75">
      <c r="B262" s="4"/>
      <c r="G262" s="3"/>
      <c r="H262" s="1"/>
      <c r="I262" s="1"/>
      <c r="K262" s="1"/>
      <c r="L262" s="1"/>
      <c r="M262" s="1"/>
      <c r="N262" s="1"/>
      <c r="O262" s="1"/>
      <c r="P262" s="1"/>
    </row>
    <row r="263" spans="2:16" ht="12.75">
      <c r="B263" s="4"/>
      <c r="H263" s="1"/>
      <c r="I263" s="1"/>
      <c r="K263" s="1"/>
      <c r="L263" s="1"/>
      <c r="M263" s="1"/>
      <c r="N263" s="1"/>
      <c r="O263" s="1"/>
      <c r="P263" s="1"/>
    </row>
    <row r="264" spans="2:16" ht="12.75">
      <c r="B264" s="4"/>
      <c r="H264" s="1"/>
      <c r="I264" s="1"/>
      <c r="K264" s="1"/>
      <c r="L264" s="1"/>
      <c r="M264" s="1"/>
      <c r="N264" s="1"/>
      <c r="O264" s="1"/>
      <c r="P264" s="1"/>
    </row>
    <row r="265" spans="2:16" ht="12.75">
      <c r="B265" s="4"/>
      <c r="H265" s="1"/>
      <c r="I265" s="1"/>
      <c r="K265" s="1"/>
      <c r="L265" s="1"/>
      <c r="M265" s="1"/>
      <c r="N265" s="1"/>
      <c r="O265" s="1"/>
      <c r="P265" s="1"/>
    </row>
    <row r="266" spans="2:16" ht="12.75">
      <c r="B266" s="4"/>
      <c r="H266" s="1"/>
      <c r="I266" s="1"/>
      <c r="K266" s="1"/>
      <c r="L266" s="1"/>
      <c r="M266" s="1"/>
      <c r="N266" s="1"/>
      <c r="O266" s="1"/>
      <c r="P266" s="1"/>
    </row>
    <row r="267" spans="2:16" ht="12.75">
      <c r="B267" s="4"/>
      <c r="H267" s="1"/>
      <c r="I267" s="1"/>
      <c r="K267" s="1"/>
      <c r="L267" s="1"/>
      <c r="M267" s="1"/>
      <c r="N267" s="1"/>
      <c r="O267" s="1"/>
      <c r="P267" s="1"/>
    </row>
    <row r="268" spans="2:16" ht="12.75">
      <c r="B268" s="4"/>
      <c r="H268" s="1"/>
      <c r="I268" s="1"/>
      <c r="K268" s="1"/>
      <c r="L268" s="1"/>
      <c r="M268" s="1"/>
      <c r="N268" s="1"/>
      <c r="O268" s="1"/>
      <c r="P268" s="1"/>
    </row>
    <row r="269" spans="2:16" ht="12.75">
      <c r="B269" s="4"/>
      <c r="H269" s="1"/>
      <c r="I269" s="1"/>
      <c r="K269" s="1"/>
      <c r="L269" s="1"/>
      <c r="M269" s="1"/>
      <c r="N269" s="1"/>
      <c r="O269" s="1"/>
      <c r="P269" s="1"/>
    </row>
    <row r="270" spans="2:16" ht="12.75">
      <c r="B270" s="4"/>
      <c r="H270" s="1"/>
      <c r="I270" s="1"/>
      <c r="K270" s="1"/>
      <c r="L270" s="1"/>
      <c r="M270" s="1"/>
      <c r="N270" s="1"/>
      <c r="O270" s="1"/>
      <c r="P270" s="1"/>
    </row>
    <row r="271" spans="2:16" ht="12.75">
      <c r="B271" s="4"/>
      <c r="H271" s="1"/>
      <c r="I271" s="1"/>
      <c r="K271" s="1"/>
      <c r="L271" s="1"/>
      <c r="M271" s="1"/>
      <c r="N271" s="1"/>
      <c r="O271" s="1"/>
      <c r="P271" s="1"/>
    </row>
    <row r="272" spans="2:16" ht="12.75">
      <c r="B272" s="4"/>
      <c r="H272" s="1"/>
      <c r="I272" s="1"/>
      <c r="K272" s="1"/>
      <c r="L272" s="1"/>
      <c r="M272" s="1"/>
      <c r="N272" s="1"/>
      <c r="O272" s="1"/>
      <c r="P272" s="1"/>
    </row>
    <row r="273" spans="2:16" ht="12.75">
      <c r="B273" s="4"/>
      <c r="H273" s="1"/>
      <c r="I273" s="1"/>
      <c r="K273" s="1"/>
      <c r="L273" s="1"/>
      <c r="M273" s="1"/>
      <c r="N273" s="1"/>
      <c r="O273" s="1"/>
      <c r="P273" s="1"/>
    </row>
    <row r="274" spans="2:16" ht="12.75">
      <c r="B274" s="4"/>
      <c r="H274" s="1"/>
      <c r="I274" s="1"/>
      <c r="K274" s="1"/>
      <c r="L274" s="1"/>
      <c r="M274" s="1"/>
      <c r="N274" s="1"/>
      <c r="O274" s="1"/>
      <c r="P274" s="1"/>
    </row>
    <row r="275" spans="2:16" ht="12.75">
      <c r="B275" s="4"/>
      <c r="H275" s="1"/>
      <c r="I275" s="1"/>
      <c r="K275" s="1"/>
      <c r="L275" s="1"/>
      <c r="M275" s="1"/>
      <c r="N275" s="1"/>
      <c r="O275" s="1"/>
      <c r="P275" s="1"/>
    </row>
    <row r="276" spans="2:16" ht="12.75">
      <c r="B276" s="4"/>
      <c r="H276" s="1"/>
      <c r="I276" s="1"/>
      <c r="K276" s="1"/>
      <c r="L276" s="1"/>
      <c r="M276" s="1"/>
      <c r="N276" s="1"/>
      <c r="O276" s="1"/>
      <c r="P276" s="1"/>
    </row>
    <row r="277" spans="2:16" ht="12.75">
      <c r="B277" s="4"/>
      <c r="H277" s="1"/>
      <c r="I277" s="1"/>
      <c r="K277" s="1"/>
      <c r="L277" s="1"/>
      <c r="M277" s="1"/>
      <c r="N277" s="1"/>
      <c r="O277" s="1"/>
      <c r="P277" s="1"/>
    </row>
    <row r="278" spans="2:16" ht="12.75">
      <c r="B278" s="4"/>
      <c r="H278" s="1"/>
      <c r="I278" s="1"/>
      <c r="K278" s="1"/>
      <c r="L278" s="1"/>
      <c r="M278" s="1"/>
      <c r="N278" s="1"/>
      <c r="O278" s="1"/>
      <c r="P278" s="1"/>
    </row>
    <row r="279" spans="2:16" ht="12.75">
      <c r="B279" s="4"/>
      <c r="H279" s="1"/>
      <c r="I279" s="1"/>
      <c r="K279" s="1"/>
      <c r="L279" s="1"/>
      <c r="M279" s="1"/>
      <c r="N279" s="1"/>
      <c r="O279" s="1"/>
      <c r="P279" s="1"/>
    </row>
    <row r="280" spans="2:16" ht="12.75">
      <c r="B280" s="4"/>
      <c r="H280" s="1"/>
      <c r="I280" s="1"/>
      <c r="K280" s="1"/>
      <c r="L280" s="1"/>
      <c r="M280" s="1"/>
      <c r="N280" s="1"/>
      <c r="O280" s="1"/>
      <c r="P280" s="1"/>
    </row>
    <row r="281" spans="2:16" ht="12.75">
      <c r="B281" s="4"/>
      <c r="H281" s="1"/>
      <c r="I281" s="1"/>
      <c r="K281" s="1"/>
      <c r="L281" s="1"/>
      <c r="M281" s="1"/>
      <c r="N281" s="1"/>
      <c r="O281" s="1"/>
      <c r="P281" s="1"/>
    </row>
    <row r="282" spans="2:16" ht="12.75">
      <c r="B282" s="4"/>
      <c r="H282" s="1"/>
      <c r="I282" s="1"/>
      <c r="K282" s="1"/>
      <c r="L282" s="1"/>
      <c r="M282" s="1"/>
      <c r="N282" s="1"/>
      <c r="O282" s="1"/>
      <c r="P282" s="1"/>
    </row>
    <row r="283" spans="2:16" ht="12.75">
      <c r="B283" s="4"/>
      <c r="H283" s="1"/>
      <c r="I283" s="1"/>
      <c r="K283" s="1"/>
      <c r="L283" s="1"/>
      <c r="M283" s="1"/>
      <c r="N283" s="1"/>
      <c r="O283" s="1"/>
      <c r="P283" s="1"/>
    </row>
    <row r="284" spans="2:16" ht="12.75">
      <c r="B284" s="4"/>
      <c r="H284" s="1"/>
      <c r="I284" s="1"/>
      <c r="K284" s="1"/>
      <c r="L284" s="1"/>
      <c r="M284" s="1"/>
      <c r="N284" s="1"/>
      <c r="O284" s="1"/>
      <c r="P284" s="1"/>
    </row>
    <row r="285" spans="2:16" ht="12.75">
      <c r="B285" s="4"/>
      <c r="H285" s="1"/>
      <c r="I285" s="1"/>
      <c r="K285" s="1"/>
      <c r="L285" s="1"/>
      <c r="M285" s="1"/>
      <c r="N285" s="1"/>
      <c r="O285" s="1"/>
      <c r="P285" s="1"/>
    </row>
    <row r="286" spans="2:16" ht="12.75">
      <c r="B286" s="4"/>
      <c r="H286" s="1"/>
      <c r="I286" s="1"/>
      <c r="K286" s="1"/>
      <c r="L286" s="1"/>
      <c r="M286" s="1"/>
      <c r="N286" s="1"/>
      <c r="O286" s="1"/>
      <c r="P286" s="1"/>
    </row>
    <row r="287" spans="2:16" ht="12.75">
      <c r="B287" s="4"/>
      <c r="H287" s="1"/>
      <c r="I287" s="1"/>
      <c r="K287" s="1"/>
      <c r="L287" s="1"/>
      <c r="M287" s="1"/>
      <c r="N287" s="1"/>
      <c r="O287" s="1"/>
      <c r="P287" s="1"/>
    </row>
    <row r="288" spans="2:16" ht="12.75">
      <c r="B288" s="4"/>
      <c r="H288" s="1"/>
      <c r="I288" s="1"/>
      <c r="K288" s="1"/>
      <c r="L288" s="1"/>
      <c r="M288" s="1"/>
      <c r="N288" s="1"/>
      <c r="O288" s="1"/>
      <c r="P288" s="1"/>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row r="375" ht="12.75">
      <c r="B375" s="4"/>
    </row>
    <row r="376" ht="12.75">
      <c r="B376" s="4"/>
    </row>
    <row r="377" ht="12.75">
      <c r="B377" s="4"/>
    </row>
    <row r="378" ht="12.75">
      <c r="B378" s="4"/>
    </row>
    <row r="379" ht="12.75">
      <c r="B379" s="4"/>
    </row>
    <row r="380" ht="12.75">
      <c r="B380" s="4"/>
    </row>
    <row r="381" ht="12.75">
      <c r="B381" s="4"/>
    </row>
    <row r="382" ht="12.75">
      <c r="B382" s="4"/>
    </row>
    <row r="383" ht="12.75">
      <c r="B383" s="4"/>
    </row>
    <row r="384" ht="12.75">
      <c r="B384" s="4"/>
    </row>
    <row r="385" ht="12.75">
      <c r="B385" s="4"/>
    </row>
    <row r="386" ht="12.75">
      <c r="B386" s="4"/>
    </row>
    <row r="387" ht="12.75">
      <c r="B387" s="4"/>
    </row>
    <row r="388" ht="12.75">
      <c r="B388" s="4"/>
    </row>
    <row r="389" ht="12.75">
      <c r="B389" s="4"/>
    </row>
    <row r="390" ht="12.75">
      <c r="B390" s="4"/>
    </row>
    <row r="391" ht="12.75">
      <c r="B391" s="4"/>
    </row>
    <row r="392" ht="12.75">
      <c r="B392" s="4"/>
    </row>
    <row r="393" ht="12.75">
      <c r="B393" s="4"/>
    </row>
    <row r="394" ht="12.75">
      <c r="B394" s="4"/>
    </row>
    <row r="395" ht="12.75">
      <c r="B395" s="4"/>
    </row>
    <row r="396" ht="12.75">
      <c r="B396" s="4"/>
    </row>
    <row r="397" ht="12.75">
      <c r="B397" s="4"/>
    </row>
    <row r="398" ht="12.75">
      <c r="B398" s="4"/>
    </row>
    <row r="399" ht="12.75">
      <c r="B399" s="4"/>
    </row>
    <row r="400" ht="12.75">
      <c r="B400" s="4"/>
    </row>
    <row r="401" ht="12.75">
      <c r="B401" s="4"/>
    </row>
    <row r="402" ht="12.75">
      <c r="B402" s="4"/>
    </row>
    <row r="403" ht="12.75">
      <c r="B403" s="4"/>
    </row>
    <row r="404" ht="12.75">
      <c r="B404" s="4"/>
    </row>
    <row r="405" ht="12.75">
      <c r="B405" s="4"/>
    </row>
    <row r="406" ht="12.75">
      <c r="B406" s="4"/>
    </row>
    <row r="407" ht="12.75">
      <c r="B407" s="4"/>
    </row>
    <row r="408" ht="12.75">
      <c r="B408" s="4"/>
    </row>
    <row r="409" ht="12.75">
      <c r="B409" s="4"/>
    </row>
    <row r="410" ht="12.75">
      <c r="B410" s="4"/>
    </row>
    <row r="411" ht="12.75">
      <c r="B411" s="4"/>
    </row>
    <row r="412" ht="12.75">
      <c r="B412" s="4"/>
    </row>
    <row r="413" ht="12.75">
      <c r="B413" s="4"/>
    </row>
    <row r="414" ht="12.75">
      <c r="B414" s="4"/>
    </row>
    <row r="415" ht="12.75">
      <c r="B415" s="4"/>
    </row>
    <row r="416" ht="12.75">
      <c r="B416" s="4"/>
    </row>
    <row r="417" ht="12.75">
      <c r="B417" s="4"/>
    </row>
    <row r="418" ht="12.75">
      <c r="B418" s="4"/>
    </row>
    <row r="419" ht="12.75">
      <c r="B419" s="4"/>
    </row>
    <row r="420" ht="12.75">
      <c r="B420" s="4"/>
    </row>
    <row r="421" ht="12.75">
      <c r="B421" s="4"/>
    </row>
    <row r="422" ht="12.75">
      <c r="B422" s="4"/>
    </row>
    <row r="423" ht="12.75">
      <c r="B423" s="4"/>
    </row>
    <row r="424" ht="12.75">
      <c r="B424" s="4"/>
    </row>
    <row r="425" ht="12.75">
      <c r="B425" s="4"/>
    </row>
    <row r="426" ht="12.75">
      <c r="B426" s="4"/>
    </row>
    <row r="427" ht="12.75">
      <c r="B427" s="4"/>
    </row>
    <row r="428" ht="12.75">
      <c r="B428" s="4"/>
    </row>
    <row r="429" ht="12.75">
      <c r="B429" s="4"/>
    </row>
    <row r="430" ht="12.75">
      <c r="B430" s="4"/>
    </row>
    <row r="431" ht="12.75">
      <c r="B431" s="4"/>
    </row>
    <row r="432" ht="12.75">
      <c r="B432" s="4"/>
    </row>
    <row r="433" ht="12.75">
      <c r="B433" s="4"/>
    </row>
    <row r="434" ht="12.75">
      <c r="B434" s="4"/>
    </row>
    <row r="435" ht="12.75">
      <c r="B435" s="4"/>
    </row>
    <row r="436" ht="12.75">
      <c r="B436" s="4"/>
    </row>
    <row r="437" ht="12.75">
      <c r="B437" s="4"/>
    </row>
    <row r="438" ht="12.75">
      <c r="B438" s="4"/>
    </row>
    <row r="439" ht="12.75">
      <c r="B439" s="4"/>
    </row>
    <row r="440" ht="12.75">
      <c r="B440" s="4"/>
    </row>
    <row r="441" ht="12.75">
      <c r="B441" s="4"/>
    </row>
    <row r="442" ht="12.75">
      <c r="B442" s="4"/>
    </row>
    <row r="443" ht="12.75">
      <c r="B443" s="4"/>
    </row>
    <row r="444" ht="12.75">
      <c r="B444" s="4"/>
    </row>
    <row r="445" ht="12.75">
      <c r="B445" s="4"/>
    </row>
    <row r="446" ht="12.75">
      <c r="B446" s="4"/>
    </row>
    <row r="447" ht="12.75">
      <c r="B447" s="4"/>
    </row>
    <row r="448" ht="12.75">
      <c r="B448" s="4"/>
    </row>
    <row r="449" ht="12.75">
      <c r="B449" s="4"/>
    </row>
    <row r="450" ht="12.75">
      <c r="B450" s="4"/>
    </row>
    <row r="451" ht="12.75">
      <c r="B451" s="4"/>
    </row>
    <row r="452" ht="12.75">
      <c r="B452" s="4"/>
    </row>
    <row r="453" ht="12.75">
      <c r="B453" s="4"/>
    </row>
    <row r="454" ht="12.75">
      <c r="B454" s="4"/>
    </row>
    <row r="455" ht="12.75">
      <c r="B455" s="4"/>
    </row>
    <row r="456" ht="12.75">
      <c r="B456" s="4"/>
    </row>
    <row r="457" ht="12.75">
      <c r="B457" s="4"/>
    </row>
    <row r="458" ht="12.75">
      <c r="B458" s="4"/>
    </row>
    <row r="459" ht="12.75">
      <c r="B459" s="4"/>
    </row>
    <row r="460" ht="12.75">
      <c r="B460" s="4"/>
    </row>
    <row r="461" ht="12.75">
      <c r="B461" s="4"/>
    </row>
    <row r="462" ht="12.75">
      <c r="B462" s="4"/>
    </row>
    <row r="463" ht="12.75">
      <c r="B463" s="4"/>
    </row>
    <row r="464" ht="12.75">
      <c r="B464" s="4"/>
    </row>
    <row r="465" ht="12.75">
      <c r="B465" s="4"/>
    </row>
    <row r="466" ht="12.75">
      <c r="B466" s="4"/>
    </row>
    <row r="467" ht="12.75">
      <c r="B467" s="4"/>
    </row>
    <row r="468" ht="12.75">
      <c r="B468" s="4"/>
    </row>
    <row r="469" ht="12.75">
      <c r="B469" s="4"/>
    </row>
    <row r="470" ht="12.75">
      <c r="B470" s="4"/>
    </row>
    <row r="471" ht="12.75">
      <c r="B471" s="4"/>
    </row>
    <row r="472" ht="12.75">
      <c r="B472" s="4"/>
    </row>
    <row r="473" ht="12.75">
      <c r="B473" s="4"/>
    </row>
    <row r="474" ht="12.75">
      <c r="B474" s="4"/>
    </row>
    <row r="475" ht="12.75">
      <c r="B475" s="4"/>
    </row>
    <row r="476" ht="12.75">
      <c r="B476" s="4"/>
    </row>
    <row r="477" ht="12.75">
      <c r="B477" s="4"/>
    </row>
    <row r="478" ht="12.75">
      <c r="B478" s="4"/>
    </row>
    <row r="479" ht="12.75">
      <c r="B479" s="4"/>
    </row>
    <row r="480" ht="12.75">
      <c r="B480" s="4"/>
    </row>
    <row r="481" ht="12.75">
      <c r="B481" s="4"/>
    </row>
    <row r="482" ht="12.75">
      <c r="B482" s="4"/>
    </row>
    <row r="483" ht="12.75">
      <c r="B483" s="4"/>
    </row>
    <row r="484" ht="12.75">
      <c r="B484" s="4"/>
    </row>
    <row r="485" ht="12.75">
      <c r="B485" s="4"/>
    </row>
    <row r="486" ht="12.75">
      <c r="B486" s="4"/>
    </row>
    <row r="487" ht="12.75">
      <c r="B487" s="4"/>
    </row>
    <row r="488" ht="12.75">
      <c r="B488" s="4"/>
    </row>
    <row r="489" ht="12.75">
      <c r="B489" s="4"/>
    </row>
    <row r="490" ht="12.75">
      <c r="B490" s="4"/>
    </row>
    <row r="491" ht="12.75">
      <c r="B491" s="4"/>
    </row>
    <row r="492" ht="12.75">
      <c r="B492" s="4"/>
    </row>
    <row r="493" ht="12.75">
      <c r="B493" s="4"/>
    </row>
    <row r="494" ht="12.75">
      <c r="B494" s="4"/>
    </row>
    <row r="495" ht="12.75">
      <c r="B495" s="4"/>
    </row>
    <row r="496" ht="12.75">
      <c r="B496" s="4"/>
    </row>
    <row r="497" ht="12.75">
      <c r="B497" s="4"/>
    </row>
    <row r="498" ht="12.75">
      <c r="B498" s="4"/>
    </row>
    <row r="499" ht="12.75">
      <c r="B499" s="4"/>
    </row>
    <row r="500" ht="12.75">
      <c r="B500" s="4"/>
    </row>
    <row r="501" ht="12.75">
      <c r="B501" s="4"/>
    </row>
    <row r="502" ht="12.75">
      <c r="B502" s="4"/>
    </row>
    <row r="503" ht="12.75">
      <c r="B503" s="4"/>
    </row>
    <row r="504" ht="12.75">
      <c r="B504" s="4"/>
    </row>
    <row r="505" ht="12.75">
      <c r="B505" s="4"/>
    </row>
    <row r="506" ht="12.75">
      <c r="B506" s="4"/>
    </row>
    <row r="507" ht="12.75">
      <c r="B507" s="4"/>
    </row>
    <row r="508" ht="12.75">
      <c r="B508" s="4"/>
    </row>
    <row r="509" ht="12.75">
      <c r="B509" s="4"/>
    </row>
    <row r="510" ht="12.75">
      <c r="B510" s="4"/>
    </row>
    <row r="511" ht="12.75">
      <c r="B511" s="4"/>
    </row>
    <row r="512" ht="12.75">
      <c r="B512" s="4"/>
    </row>
    <row r="513" ht="12.75">
      <c r="B513" s="4"/>
    </row>
    <row r="514" ht="12.75">
      <c r="B514" s="4"/>
    </row>
    <row r="515" ht="12.75">
      <c r="B515" s="4"/>
    </row>
    <row r="516" ht="12.75">
      <c r="B516" s="4"/>
    </row>
    <row r="517" ht="12.75">
      <c r="B517" s="4"/>
    </row>
    <row r="518" ht="12.75">
      <c r="B518" s="4"/>
    </row>
    <row r="519" ht="12.75">
      <c r="B519" s="4"/>
    </row>
    <row r="520" ht="12.75">
      <c r="B520" s="4"/>
    </row>
    <row r="521" ht="12.75">
      <c r="B521" s="4"/>
    </row>
    <row r="522" ht="12.75">
      <c r="B522" s="4"/>
    </row>
    <row r="523" ht="12.75">
      <c r="B523" s="4"/>
    </row>
    <row r="524" ht="12.75">
      <c r="B524" s="4"/>
    </row>
    <row r="525" ht="12.75">
      <c r="B525" s="4"/>
    </row>
    <row r="526" ht="12.75">
      <c r="B526" s="4"/>
    </row>
    <row r="527" ht="12.75">
      <c r="B527" s="4"/>
    </row>
    <row r="528" ht="12.75">
      <c r="B528" s="4"/>
    </row>
    <row r="529" ht="12.75">
      <c r="B529" s="4"/>
    </row>
    <row r="530" ht="12.75">
      <c r="B530" s="4"/>
    </row>
    <row r="531" ht="12.75">
      <c r="B531" s="4"/>
    </row>
    <row r="532" ht="12.75">
      <c r="B532" s="4"/>
    </row>
    <row r="533" ht="12.75">
      <c r="B533" s="4"/>
    </row>
    <row r="534" ht="12.75">
      <c r="B534" s="4"/>
    </row>
    <row r="535" ht="12.75">
      <c r="B535" s="4"/>
    </row>
    <row r="536" ht="12.75">
      <c r="B536" s="4"/>
    </row>
    <row r="537" ht="12.75">
      <c r="B537" s="4"/>
    </row>
    <row r="538" ht="12.75">
      <c r="B538" s="4"/>
    </row>
    <row r="539" ht="12.75">
      <c r="B539" s="4"/>
    </row>
    <row r="540" ht="12.75">
      <c r="B540" s="4"/>
    </row>
    <row r="541" ht="12.75">
      <c r="B541" s="4"/>
    </row>
    <row r="542" ht="12.75">
      <c r="B542" s="4"/>
    </row>
    <row r="543" ht="12.75">
      <c r="B543" s="4"/>
    </row>
    <row r="544" ht="12.75">
      <c r="B544" s="4"/>
    </row>
    <row r="545" ht="12.75">
      <c r="B545" s="4"/>
    </row>
    <row r="546" ht="12.75">
      <c r="B546" s="4"/>
    </row>
    <row r="547" ht="12.75">
      <c r="B547" s="4"/>
    </row>
    <row r="548" ht="12.75">
      <c r="B548" s="4"/>
    </row>
    <row r="549" ht="12.75">
      <c r="B549" s="4"/>
    </row>
    <row r="550" ht="12.75">
      <c r="B550" s="4"/>
    </row>
    <row r="551" ht="12.75">
      <c r="B551" s="4"/>
    </row>
    <row r="552" ht="12.75">
      <c r="B552" s="4"/>
    </row>
    <row r="553" ht="12.75">
      <c r="B553" s="4"/>
    </row>
    <row r="554" ht="12.75">
      <c r="B554" s="4"/>
    </row>
    <row r="555" ht="12.75">
      <c r="B555" s="4"/>
    </row>
    <row r="556" ht="12.75">
      <c r="B556" s="4"/>
    </row>
    <row r="557" ht="12.75">
      <c r="B557" s="4"/>
    </row>
    <row r="558" ht="12.75">
      <c r="B558" s="4"/>
    </row>
    <row r="559" ht="12.75">
      <c r="B559" s="4"/>
    </row>
    <row r="560" ht="12.75">
      <c r="B560" s="4"/>
    </row>
    <row r="561" ht="12.75">
      <c r="B561" s="4"/>
    </row>
    <row r="562" ht="12.75">
      <c r="B562" s="4"/>
    </row>
    <row r="563" ht="12.75">
      <c r="B563" s="4"/>
    </row>
    <row r="564" ht="12.75">
      <c r="B564" s="4"/>
    </row>
    <row r="565" ht="12.75">
      <c r="B565" s="4"/>
    </row>
    <row r="566" ht="12.75">
      <c r="B566" s="4"/>
    </row>
    <row r="567" ht="12.75">
      <c r="B567" s="4"/>
    </row>
    <row r="568" ht="12.75">
      <c r="B568" s="4"/>
    </row>
    <row r="569" ht="12.75">
      <c r="B569" s="4"/>
    </row>
    <row r="570" ht="12.75">
      <c r="B570" s="4"/>
    </row>
    <row r="571" ht="12.75">
      <c r="B571" s="4"/>
    </row>
    <row r="572" ht="12.75">
      <c r="B572" s="4"/>
    </row>
    <row r="573" ht="12.75">
      <c r="B573" s="4"/>
    </row>
    <row r="574" ht="12.75">
      <c r="B574" s="4"/>
    </row>
    <row r="575" ht="12.75">
      <c r="B575" s="4"/>
    </row>
    <row r="576" ht="12.75">
      <c r="B576" s="4"/>
    </row>
    <row r="577" ht="12.75">
      <c r="B577" s="4"/>
    </row>
    <row r="578" ht="12.75">
      <c r="B578" s="4"/>
    </row>
    <row r="579" ht="12.75">
      <c r="B579" s="4"/>
    </row>
    <row r="580" ht="12.75">
      <c r="B580" s="4"/>
    </row>
    <row r="581" ht="12.75">
      <c r="B581" s="4"/>
    </row>
    <row r="582" ht="12.75">
      <c r="B582" s="4"/>
    </row>
    <row r="583" ht="12.75">
      <c r="B583" s="4"/>
    </row>
    <row r="584" ht="12.75">
      <c r="B584" s="4"/>
    </row>
    <row r="585" ht="12.75">
      <c r="B585" s="4"/>
    </row>
    <row r="586" ht="12.75">
      <c r="B586" s="4"/>
    </row>
    <row r="587" ht="12.75">
      <c r="B587" s="4"/>
    </row>
    <row r="588" ht="12.75">
      <c r="B588" s="4"/>
    </row>
    <row r="589" ht="12.75">
      <c r="B589" s="4"/>
    </row>
    <row r="590" ht="12.75">
      <c r="B590" s="4"/>
    </row>
    <row r="591" ht="12.75">
      <c r="B591" s="4"/>
    </row>
    <row r="592" ht="12.75">
      <c r="B592" s="4"/>
    </row>
    <row r="593" ht="12.75">
      <c r="B593" s="4"/>
    </row>
    <row r="594" ht="12.75">
      <c r="B594" s="4"/>
    </row>
    <row r="595" ht="12.75">
      <c r="B595" s="4"/>
    </row>
    <row r="596" ht="12.75">
      <c r="B596" s="4"/>
    </row>
    <row r="597" ht="12.75">
      <c r="B597" s="4"/>
    </row>
    <row r="598" ht="12.75">
      <c r="B598" s="4"/>
    </row>
    <row r="599" ht="12.75">
      <c r="B599" s="4"/>
    </row>
    <row r="600" ht="12.75">
      <c r="B600" s="4"/>
    </row>
    <row r="601" ht="12.75">
      <c r="B601" s="4"/>
    </row>
    <row r="602" ht="12.75">
      <c r="B602" s="4"/>
    </row>
    <row r="603" ht="12.75">
      <c r="B603" s="4"/>
    </row>
    <row r="604" ht="12.75">
      <c r="B604" s="4"/>
    </row>
    <row r="605" ht="12.75">
      <c r="B605" s="4"/>
    </row>
    <row r="606" ht="12.75">
      <c r="B606" s="4"/>
    </row>
    <row r="607" ht="12.75">
      <c r="B607" s="4"/>
    </row>
    <row r="608" ht="12.75">
      <c r="B608" s="4"/>
    </row>
    <row r="609" ht="12.75">
      <c r="B609" s="4"/>
    </row>
    <row r="610" ht="12.75">
      <c r="B610" s="4"/>
    </row>
    <row r="611" ht="12.75">
      <c r="B611" s="4"/>
    </row>
    <row r="612" ht="12.75">
      <c r="B612" s="4"/>
    </row>
    <row r="613" ht="12.75">
      <c r="B613" s="4"/>
    </row>
    <row r="614" ht="12.75">
      <c r="B614" s="4"/>
    </row>
    <row r="615" ht="12.75">
      <c r="B615" s="4"/>
    </row>
    <row r="616" ht="12.75">
      <c r="B616" s="4"/>
    </row>
    <row r="617" ht="12.75">
      <c r="B617" s="4"/>
    </row>
    <row r="618" ht="12.75">
      <c r="B618" s="4"/>
    </row>
    <row r="619" ht="12.75">
      <c r="B619" s="4"/>
    </row>
    <row r="620" ht="12.75">
      <c r="B620" s="4"/>
    </row>
    <row r="621" ht="12.75">
      <c r="B621" s="4"/>
    </row>
    <row r="622" ht="12.75">
      <c r="B622" s="4"/>
    </row>
    <row r="623" ht="12.75">
      <c r="B623" s="4"/>
    </row>
    <row r="624" ht="12.75">
      <c r="B624" s="4"/>
    </row>
    <row r="625" ht="12.75">
      <c r="B625" s="4"/>
    </row>
    <row r="626" ht="12.75">
      <c r="B626" s="4"/>
    </row>
    <row r="627" ht="12.75">
      <c r="B627" s="4"/>
    </row>
    <row r="628" ht="12.75">
      <c r="B628" s="4"/>
    </row>
    <row r="629" ht="12.75">
      <c r="B629" s="4"/>
    </row>
    <row r="630" ht="12.75">
      <c r="B630" s="4"/>
    </row>
    <row r="631" ht="12.75">
      <c r="B631" s="4"/>
    </row>
    <row r="632" ht="12.75">
      <c r="B632" s="4"/>
    </row>
    <row r="633" ht="12.75">
      <c r="B633" s="4"/>
    </row>
    <row r="634" ht="12.75">
      <c r="B634" s="4"/>
    </row>
    <row r="635" ht="12.75">
      <c r="B635" s="4"/>
    </row>
    <row r="636" ht="12.75">
      <c r="B636" s="4"/>
    </row>
    <row r="637" ht="12.75">
      <c r="B637" s="4"/>
    </row>
    <row r="638" ht="12.75">
      <c r="B638" s="4"/>
    </row>
    <row r="639" ht="12.75">
      <c r="B639" s="4"/>
    </row>
    <row r="640" ht="12.75">
      <c r="B640" s="4"/>
    </row>
    <row r="641" ht="12.75">
      <c r="B641" s="4"/>
    </row>
    <row r="642" ht="12.75">
      <c r="B642" s="4"/>
    </row>
    <row r="643" ht="12.75">
      <c r="B643" s="4"/>
    </row>
    <row r="644" ht="12.75">
      <c r="B644" s="4"/>
    </row>
    <row r="645" ht="12.75">
      <c r="B645" s="4"/>
    </row>
    <row r="646" ht="12.75">
      <c r="B646" s="4"/>
    </row>
    <row r="647" ht="12.75">
      <c r="B647" s="4"/>
    </row>
    <row r="648" ht="12.75">
      <c r="B648" s="4"/>
    </row>
    <row r="649" ht="12.75">
      <c r="B649" s="4"/>
    </row>
    <row r="650" ht="12.75">
      <c r="B650" s="4"/>
    </row>
    <row r="651" ht="12.75">
      <c r="B651" s="4"/>
    </row>
    <row r="652" ht="12.75">
      <c r="B652" s="4"/>
    </row>
    <row r="653" ht="12.75">
      <c r="B653" s="4"/>
    </row>
    <row r="654" ht="12.75">
      <c r="B654" s="4"/>
    </row>
    <row r="655" ht="12.75">
      <c r="B655" s="4"/>
    </row>
    <row r="656" ht="12.75">
      <c r="B656" s="4"/>
    </row>
    <row r="657" ht="12.75">
      <c r="B657" s="4"/>
    </row>
    <row r="658" ht="12.75">
      <c r="B658" s="4"/>
    </row>
    <row r="659" ht="12.75">
      <c r="B659" s="4"/>
    </row>
    <row r="660" ht="12.75">
      <c r="B660" s="4"/>
    </row>
    <row r="661" ht="12.75">
      <c r="B661" s="4"/>
    </row>
    <row r="662" ht="12.75">
      <c r="B662" s="4"/>
    </row>
    <row r="663" ht="12.75">
      <c r="B663" s="4"/>
    </row>
    <row r="664" ht="12.75">
      <c r="B664" s="4"/>
    </row>
    <row r="665" ht="12.75">
      <c r="B665" s="4"/>
    </row>
    <row r="666" ht="12.75">
      <c r="B666" s="4"/>
    </row>
    <row r="667" ht="12.75">
      <c r="B667" s="4"/>
    </row>
    <row r="668" ht="12.75">
      <c r="B668" s="4"/>
    </row>
    <row r="669" ht="12.75">
      <c r="B669" s="4"/>
    </row>
    <row r="670" ht="12.75">
      <c r="B670" s="4"/>
    </row>
    <row r="671" ht="12.75">
      <c r="B671" s="4"/>
    </row>
    <row r="672" ht="12.75">
      <c r="B672" s="4"/>
    </row>
    <row r="673" ht="12.75">
      <c r="B673" s="4"/>
    </row>
    <row r="674" ht="12.75">
      <c r="B674" s="4"/>
    </row>
    <row r="675" ht="12.75">
      <c r="B675" s="4"/>
    </row>
    <row r="676" ht="12.75">
      <c r="B676" s="4"/>
    </row>
    <row r="677" ht="12.75">
      <c r="B677" s="4"/>
    </row>
    <row r="678" ht="12.75">
      <c r="B678" s="4"/>
    </row>
    <row r="679" ht="12.75">
      <c r="B679" s="4"/>
    </row>
    <row r="680" ht="12.75">
      <c r="B680" s="4"/>
    </row>
    <row r="681" ht="12.75">
      <c r="B681" s="4"/>
    </row>
    <row r="682" ht="12.75">
      <c r="B682" s="4"/>
    </row>
    <row r="683" ht="12.75">
      <c r="B683" s="4"/>
    </row>
    <row r="684" ht="12.75">
      <c r="B684" s="4"/>
    </row>
    <row r="685" ht="12.75">
      <c r="B685" s="4"/>
    </row>
    <row r="686" ht="12.75">
      <c r="B686" s="4"/>
    </row>
    <row r="687" ht="12.75">
      <c r="B687" s="4"/>
    </row>
    <row r="688" ht="12.75">
      <c r="B688" s="4"/>
    </row>
    <row r="689" ht="12.75">
      <c r="B689" s="4"/>
    </row>
    <row r="690" ht="12.75">
      <c r="B690" s="4"/>
    </row>
    <row r="691" ht="12.75">
      <c r="B691" s="4"/>
    </row>
    <row r="692" ht="12.75">
      <c r="B692" s="4"/>
    </row>
    <row r="693" ht="12.75">
      <c r="B693" s="4"/>
    </row>
    <row r="694" ht="12.75">
      <c r="B694" s="4"/>
    </row>
    <row r="695" ht="12.75">
      <c r="B695" s="4"/>
    </row>
    <row r="696" ht="12.75">
      <c r="B696" s="4"/>
    </row>
    <row r="697" ht="12.75">
      <c r="B697" s="4"/>
    </row>
    <row r="698" ht="12.75">
      <c r="B698" s="4"/>
    </row>
    <row r="699" ht="12.75">
      <c r="B699" s="4"/>
    </row>
    <row r="700" ht="12.75">
      <c r="B700" s="4"/>
    </row>
    <row r="701" ht="12.75">
      <c r="B701" s="4"/>
    </row>
    <row r="702" ht="12.75">
      <c r="B702" s="4"/>
    </row>
    <row r="703" ht="12.75">
      <c r="B703" s="4"/>
    </row>
    <row r="704" ht="12.75">
      <c r="B704" s="4"/>
    </row>
    <row r="705" ht="12.75">
      <c r="B705" s="4"/>
    </row>
    <row r="706" ht="12.75">
      <c r="B706" s="4"/>
    </row>
    <row r="707" ht="12.75">
      <c r="B707" s="4"/>
    </row>
    <row r="708" ht="12.75">
      <c r="B708" s="4"/>
    </row>
    <row r="709" ht="12.75">
      <c r="B709" s="4"/>
    </row>
    <row r="710" ht="12.75">
      <c r="B710" s="4"/>
    </row>
    <row r="711" ht="12.75">
      <c r="B711" s="4"/>
    </row>
    <row r="712" ht="12.75">
      <c r="B712" s="4"/>
    </row>
    <row r="713" ht="12.75">
      <c r="B713" s="4"/>
    </row>
    <row r="714" ht="12.75">
      <c r="B714" s="4"/>
    </row>
    <row r="715" ht="12.75">
      <c r="B715" s="4"/>
    </row>
    <row r="716" ht="12.75">
      <c r="B716" s="4"/>
    </row>
    <row r="717" ht="12.75">
      <c r="B717" s="4"/>
    </row>
    <row r="718" ht="12.75">
      <c r="B718" s="4"/>
    </row>
    <row r="719" ht="12.75">
      <c r="B719" s="4"/>
    </row>
    <row r="720" ht="12.75">
      <c r="B720" s="4"/>
    </row>
    <row r="721" ht="12.75">
      <c r="B721" s="4"/>
    </row>
    <row r="722" ht="12.75">
      <c r="B722" s="4"/>
    </row>
    <row r="723" ht="12.75">
      <c r="B723" s="4"/>
    </row>
    <row r="724" ht="12.75">
      <c r="B724" s="4"/>
    </row>
    <row r="725" ht="12.75">
      <c r="B725" s="4"/>
    </row>
    <row r="726" ht="12.75">
      <c r="B726" s="4"/>
    </row>
    <row r="727" ht="12.75">
      <c r="B727" s="4"/>
    </row>
    <row r="728" ht="12.75">
      <c r="B728" s="4"/>
    </row>
    <row r="729" ht="12.75">
      <c r="B729" s="4"/>
    </row>
    <row r="730" ht="12.75">
      <c r="B730" s="4"/>
    </row>
    <row r="731" ht="12.75">
      <c r="B731" s="4"/>
    </row>
    <row r="732" ht="12.75">
      <c r="B732" s="4"/>
    </row>
    <row r="733" ht="12.75">
      <c r="B733" s="4"/>
    </row>
    <row r="734" ht="12.75">
      <c r="B734" s="4"/>
    </row>
    <row r="735" ht="12.75">
      <c r="B735" s="4"/>
    </row>
    <row r="736" ht="12.75">
      <c r="B736" s="4"/>
    </row>
    <row r="737" ht="12.75">
      <c r="B737" s="4"/>
    </row>
    <row r="738" ht="12.75">
      <c r="B738" s="4"/>
    </row>
    <row r="739" ht="12.75">
      <c r="B739" s="4"/>
    </row>
    <row r="740" ht="12.75">
      <c r="B740" s="4"/>
    </row>
    <row r="741" ht="12.75">
      <c r="B741" s="4"/>
    </row>
    <row r="742" ht="12.75">
      <c r="B742" s="4"/>
    </row>
    <row r="743" ht="12.75">
      <c r="B743" s="4"/>
    </row>
    <row r="744" ht="12.75">
      <c r="B744" s="4"/>
    </row>
    <row r="745" ht="12.75">
      <c r="B745" s="4"/>
    </row>
    <row r="746" ht="12.75">
      <c r="B746" s="4"/>
    </row>
    <row r="747" ht="12.75">
      <c r="B747" s="4"/>
    </row>
    <row r="748" ht="12.75">
      <c r="B748" s="4"/>
    </row>
    <row r="749" ht="12.75">
      <c r="B749" s="4"/>
    </row>
    <row r="750" ht="12.75">
      <c r="B750" s="4"/>
    </row>
    <row r="751" ht="12.75">
      <c r="B751" s="4"/>
    </row>
    <row r="752" ht="12.75">
      <c r="B752" s="4"/>
    </row>
    <row r="753" ht="12.75">
      <c r="B753" s="4"/>
    </row>
    <row r="754" ht="12.75">
      <c r="B754" s="4"/>
    </row>
    <row r="755" ht="12.75">
      <c r="B755" s="4"/>
    </row>
    <row r="756" ht="12.75">
      <c r="B756" s="4"/>
    </row>
    <row r="757" ht="12.75">
      <c r="B757" s="4"/>
    </row>
    <row r="758" ht="12.75">
      <c r="B758" s="4"/>
    </row>
    <row r="759" ht="12.75">
      <c r="B759" s="4"/>
    </row>
    <row r="760" ht="12.75">
      <c r="B760" s="4"/>
    </row>
    <row r="761" ht="12.75">
      <c r="B761" s="4"/>
    </row>
    <row r="762" ht="12.75">
      <c r="B762" s="4"/>
    </row>
    <row r="763" ht="12.75">
      <c r="B763" s="4"/>
    </row>
    <row r="764" ht="12.75">
      <c r="B764" s="4"/>
    </row>
    <row r="765" ht="12.75">
      <c r="B765" s="4"/>
    </row>
    <row r="766" ht="12.75">
      <c r="B766" s="4"/>
    </row>
  </sheetData>
  <mergeCells count="3">
    <mergeCell ref="B2:C2"/>
    <mergeCell ref="B3:C3"/>
    <mergeCell ref="B4:C4"/>
  </mergeCells>
  <printOptions/>
  <pageMargins left="0.73" right="0.5" top="1.3" bottom="0.5" header="0.5" footer="0.5"/>
  <pageSetup horizontalDpi="300" verticalDpi="300" orientation="portrait" r:id="rId1"/>
  <headerFooter alignWithMargins="0">
    <oddHeader xml:space="preserve">&amp;L&amp;"Westminster,Bold"&amp;12Control Services Company
Charlotte, North Carolina&amp;C&amp;"Arial,Bold"&amp;14Osmose
Heat Tracing&amp;R&amp;D
Page &amp;P of &amp;N
C. T. Johnson, PE  </oddHeader>
    <oddFooter>&amp;L&amp;F</oddFooter>
  </headerFooter>
</worksheet>
</file>

<file path=xl/worksheets/sheet3.xml><?xml version="1.0" encoding="utf-8"?>
<worksheet xmlns="http://schemas.openxmlformats.org/spreadsheetml/2006/main" xmlns:r="http://schemas.openxmlformats.org/officeDocument/2006/relationships">
  <sheetPr>
    <tabColor indexed="35"/>
  </sheetPr>
  <dimension ref="A1:R265"/>
  <sheetViews>
    <sheetView workbookViewId="0" topLeftCell="A1">
      <selection activeCell="D6" sqref="D6:O6"/>
    </sheetView>
  </sheetViews>
  <sheetFormatPr defaultColWidth="9.140625" defaultRowHeight="12.75"/>
  <cols>
    <col min="1" max="1" width="4.7109375" style="0" customWidth="1"/>
    <col min="2" max="2" width="15.28125" style="0" customWidth="1"/>
    <col min="3" max="3" width="3.8515625" style="0" customWidth="1"/>
    <col min="4" max="4" width="19.8515625" style="0" customWidth="1"/>
    <col min="5" max="5" width="17.140625" style="0" customWidth="1"/>
    <col min="6" max="6" width="9.00390625" style="0" customWidth="1"/>
    <col min="7" max="7" width="5.8515625" style="0" customWidth="1"/>
    <col min="8" max="8" width="4.7109375" style="0" customWidth="1"/>
    <col min="9" max="9" width="5.421875" style="0" customWidth="1"/>
    <col min="10" max="10" width="4.8515625" style="0" customWidth="1"/>
    <col min="11" max="11" width="5.57421875" style="0" customWidth="1"/>
    <col min="12" max="12" width="11.28125" style="1" customWidth="1"/>
    <col min="13" max="14" width="4.8515625" style="0" customWidth="1"/>
    <col min="15" max="15" width="4.140625" style="0" customWidth="1"/>
    <col min="16" max="16" width="4.421875" style="0" customWidth="1"/>
    <col min="17" max="17" width="3.140625" style="0" customWidth="1"/>
  </cols>
  <sheetData>
    <row r="1" spans="2:5" ht="13.5" thickTop="1">
      <c r="B1" s="209" t="s">
        <v>0</v>
      </c>
      <c r="C1" s="210"/>
      <c r="D1" s="183" t="s">
        <v>3</v>
      </c>
      <c r="E1" s="184"/>
    </row>
    <row r="2" spans="2:15" ht="15.75">
      <c r="B2" s="211" t="s">
        <v>1</v>
      </c>
      <c r="C2" s="206"/>
      <c r="D2" s="36" t="s">
        <v>4</v>
      </c>
      <c r="E2" s="185"/>
      <c r="F2" s="214" t="s">
        <v>562</v>
      </c>
      <c r="G2" s="215"/>
      <c r="H2" s="215"/>
      <c r="I2" s="215"/>
      <c r="J2" s="215"/>
      <c r="K2" s="215"/>
      <c r="L2" s="215"/>
      <c r="M2" s="215"/>
      <c r="N2" s="215"/>
      <c r="O2" s="215"/>
    </row>
    <row r="3" spans="2:15" ht="13.5" thickBot="1">
      <c r="B3" s="212" t="s">
        <v>2</v>
      </c>
      <c r="C3" s="213"/>
      <c r="D3" s="71" t="s">
        <v>555</v>
      </c>
      <c r="E3" s="72"/>
      <c r="F3" s="216" t="s">
        <v>563</v>
      </c>
      <c r="G3" s="217"/>
      <c r="H3" s="217"/>
      <c r="I3" s="217"/>
      <c r="J3" s="217"/>
      <c r="K3" s="217"/>
      <c r="L3" s="217"/>
      <c r="M3" s="217"/>
      <c r="N3" s="217"/>
      <c r="O3" s="217"/>
    </row>
    <row r="4" spans="2:3" ht="13.5" thickTop="1">
      <c r="B4" s="54"/>
      <c r="C4" s="55"/>
    </row>
    <row r="5" spans="2:15" ht="12.75">
      <c r="B5" s="115" t="s">
        <v>526</v>
      </c>
      <c r="C5" s="116" t="s">
        <v>484</v>
      </c>
      <c r="D5" s="207" t="s">
        <v>492</v>
      </c>
      <c r="E5" s="207"/>
      <c r="F5" s="207"/>
      <c r="G5" s="207"/>
      <c r="H5" s="207"/>
      <c r="I5" s="207"/>
      <c r="J5" s="207"/>
      <c r="K5" s="207"/>
      <c r="L5" s="207"/>
      <c r="M5" s="207"/>
      <c r="N5" s="207"/>
      <c r="O5" s="207"/>
    </row>
    <row r="6" spans="2:15" ht="12.75">
      <c r="B6" s="115"/>
      <c r="C6" s="116" t="s">
        <v>485</v>
      </c>
      <c r="D6" s="207" t="s">
        <v>495</v>
      </c>
      <c r="E6" s="207"/>
      <c r="F6" s="207"/>
      <c r="G6" s="207"/>
      <c r="H6" s="207"/>
      <c r="I6" s="207"/>
      <c r="J6" s="207"/>
      <c r="K6" s="207"/>
      <c r="L6" s="207"/>
      <c r="M6" s="207"/>
      <c r="N6" s="207"/>
      <c r="O6" s="207"/>
    </row>
    <row r="7" spans="2:15" ht="12.75">
      <c r="B7" s="115"/>
      <c r="C7" s="116" t="s">
        <v>486</v>
      </c>
      <c r="D7" s="207" t="s">
        <v>519</v>
      </c>
      <c r="E7" s="207"/>
      <c r="F7" s="207"/>
      <c r="G7" s="207"/>
      <c r="H7" s="207"/>
      <c r="I7" s="207"/>
      <c r="J7" s="207"/>
      <c r="K7" s="207"/>
      <c r="L7" s="207"/>
      <c r="M7" s="207"/>
      <c r="N7" s="207"/>
      <c r="O7" s="207"/>
    </row>
    <row r="8" spans="2:15" ht="12.75">
      <c r="B8" s="54"/>
      <c r="C8" s="116" t="s">
        <v>487</v>
      </c>
      <c r="D8" s="207" t="s">
        <v>496</v>
      </c>
      <c r="E8" s="207"/>
      <c r="F8" s="207"/>
      <c r="G8" s="207"/>
      <c r="H8" s="207"/>
      <c r="I8" s="207"/>
      <c r="J8" s="207"/>
      <c r="K8" s="207"/>
      <c r="L8" s="207"/>
      <c r="M8" s="207"/>
      <c r="N8" s="207"/>
      <c r="O8" s="207"/>
    </row>
    <row r="9" spans="2:15" ht="12.75">
      <c r="B9" s="115"/>
      <c r="C9" s="116" t="s">
        <v>488</v>
      </c>
      <c r="D9" s="207" t="s">
        <v>497</v>
      </c>
      <c r="E9" s="207"/>
      <c r="F9" s="207"/>
      <c r="G9" s="207"/>
      <c r="H9" s="207"/>
      <c r="I9" s="207"/>
      <c r="J9" s="207"/>
      <c r="K9" s="207"/>
      <c r="L9" s="207"/>
      <c r="M9" s="207"/>
      <c r="N9" s="207"/>
      <c r="O9" s="207"/>
    </row>
    <row r="10" spans="2:15" ht="12.75">
      <c r="B10" s="115"/>
      <c r="C10" s="116" t="s">
        <v>489</v>
      </c>
      <c r="D10" s="207" t="s">
        <v>501</v>
      </c>
      <c r="E10" s="207"/>
      <c r="F10" s="207"/>
      <c r="G10" s="207"/>
      <c r="H10" s="207"/>
      <c r="I10" s="207"/>
      <c r="J10" s="207"/>
      <c r="K10" s="207"/>
      <c r="L10" s="207"/>
      <c r="M10" s="207"/>
      <c r="N10" s="207"/>
      <c r="O10" s="207"/>
    </row>
    <row r="11" spans="2:15" ht="12.75">
      <c r="B11" s="115"/>
      <c r="C11" s="116" t="s">
        <v>490</v>
      </c>
      <c r="D11" s="207" t="s">
        <v>502</v>
      </c>
      <c r="E11" s="207"/>
      <c r="F11" s="207"/>
      <c r="G11" s="207"/>
      <c r="H11" s="207"/>
      <c r="I11" s="207"/>
      <c r="J11" s="207"/>
      <c r="K11" s="207"/>
      <c r="L11" s="207"/>
      <c r="M11" s="207"/>
      <c r="N11" s="207"/>
      <c r="O11" s="207"/>
    </row>
    <row r="12" spans="2:15" ht="25.5" customHeight="1">
      <c r="B12" s="115"/>
      <c r="C12" s="117" t="s">
        <v>491</v>
      </c>
      <c r="D12" s="207" t="s">
        <v>503</v>
      </c>
      <c r="E12" s="207"/>
      <c r="F12" s="207"/>
      <c r="G12" s="207"/>
      <c r="H12" s="207"/>
      <c r="I12" s="207"/>
      <c r="J12" s="207"/>
      <c r="K12" s="207"/>
      <c r="L12" s="207"/>
      <c r="M12" s="207"/>
      <c r="N12" s="207"/>
      <c r="O12" s="207"/>
    </row>
    <row r="13" spans="2:15" ht="12.75">
      <c r="B13" s="54"/>
      <c r="C13" s="116" t="s">
        <v>498</v>
      </c>
      <c r="D13" s="207" t="s">
        <v>504</v>
      </c>
      <c r="E13" s="207"/>
      <c r="F13" s="207"/>
      <c r="G13" s="207"/>
      <c r="H13" s="207"/>
      <c r="I13" s="207"/>
      <c r="J13" s="207"/>
      <c r="K13" s="207"/>
      <c r="L13" s="207"/>
      <c r="M13" s="207"/>
      <c r="N13" s="207"/>
      <c r="O13" s="207"/>
    </row>
    <row r="14" spans="2:15" ht="12.75">
      <c r="B14" s="115"/>
      <c r="C14" s="116" t="s">
        <v>499</v>
      </c>
      <c r="D14" s="207" t="s">
        <v>505</v>
      </c>
      <c r="E14" s="207"/>
      <c r="F14" s="207"/>
      <c r="G14" s="207"/>
      <c r="H14" s="207"/>
      <c r="I14" s="207"/>
      <c r="J14" s="207"/>
      <c r="K14" s="207"/>
      <c r="L14" s="207"/>
      <c r="M14" s="207"/>
      <c r="N14" s="207"/>
      <c r="O14" s="207"/>
    </row>
    <row r="15" spans="2:15" ht="12.75">
      <c r="B15" s="54"/>
      <c r="C15" s="116" t="s">
        <v>500</v>
      </c>
      <c r="D15" s="207" t="s">
        <v>506</v>
      </c>
      <c r="E15" s="207"/>
      <c r="F15" s="207"/>
      <c r="G15" s="207"/>
      <c r="H15" s="207"/>
      <c r="I15" s="207"/>
      <c r="J15" s="207"/>
      <c r="K15" s="207"/>
      <c r="L15" s="207"/>
      <c r="M15" s="207"/>
      <c r="N15" s="207"/>
      <c r="O15" s="207"/>
    </row>
    <row r="16" spans="2:15" ht="12.75">
      <c r="B16" s="115"/>
      <c r="C16" s="116" t="s">
        <v>507</v>
      </c>
      <c r="D16" s="207" t="s">
        <v>512</v>
      </c>
      <c r="E16" s="207"/>
      <c r="F16" s="207"/>
      <c r="G16" s="207"/>
      <c r="H16" s="207"/>
      <c r="I16" s="207"/>
      <c r="J16" s="207"/>
      <c r="K16" s="207"/>
      <c r="L16" s="207"/>
      <c r="M16" s="207"/>
      <c r="N16" s="207"/>
      <c r="O16" s="207"/>
    </row>
    <row r="17" spans="2:15" ht="13.5" customHeight="1">
      <c r="B17" s="115"/>
      <c r="C17" s="117" t="s">
        <v>508</v>
      </c>
      <c r="D17" s="208" t="s">
        <v>513</v>
      </c>
      <c r="E17" s="207"/>
      <c r="F17" s="207"/>
      <c r="G17" s="207"/>
      <c r="H17" s="207"/>
      <c r="I17" s="207"/>
      <c r="J17" s="207"/>
      <c r="K17" s="207"/>
      <c r="L17" s="207"/>
      <c r="M17" s="207"/>
      <c r="N17" s="207"/>
      <c r="O17" s="207"/>
    </row>
    <row r="18" spans="2:15" ht="12.75">
      <c r="B18" s="54"/>
      <c r="C18" s="116" t="s">
        <v>509</v>
      </c>
      <c r="D18" s="208" t="s">
        <v>520</v>
      </c>
      <c r="E18" s="207"/>
      <c r="F18" s="207"/>
      <c r="G18" s="207"/>
      <c r="H18" s="207"/>
      <c r="I18" s="207"/>
      <c r="J18" s="207"/>
      <c r="K18" s="207"/>
      <c r="L18" s="207"/>
      <c r="M18" s="207"/>
      <c r="N18" s="207"/>
      <c r="O18" s="207"/>
    </row>
    <row r="19" spans="2:15" ht="25.5" customHeight="1">
      <c r="B19" s="115"/>
      <c r="C19" s="116" t="s">
        <v>510</v>
      </c>
      <c r="D19" s="207" t="s">
        <v>514</v>
      </c>
      <c r="E19" s="207"/>
      <c r="F19" s="207"/>
      <c r="G19" s="207"/>
      <c r="H19" s="207"/>
      <c r="I19" s="207"/>
      <c r="J19" s="207"/>
      <c r="K19" s="207"/>
      <c r="L19" s="207"/>
      <c r="M19" s="207"/>
      <c r="N19" s="207"/>
      <c r="O19" s="207"/>
    </row>
    <row r="20" spans="2:15" ht="12.75">
      <c r="B20" s="54"/>
      <c r="C20" s="116" t="s">
        <v>511</v>
      </c>
      <c r="D20" s="207" t="s">
        <v>523</v>
      </c>
      <c r="E20" s="207"/>
      <c r="F20" s="207"/>
      <c r="G20" s="207"/>
      <c r="H20" s="207"/>
      <c r="I20" s="207"/>
      <c r="J20" s="207"/>
      <c r="K20" s="207"/>
      <c r="L20" s="207"/>
      <c r="M20" s="207"/>
      <c r="N20" s="207"/>
      <c r="O20" s="207"/>
    </row>
    <row r="21" spans="2:15" ht="24.75" customHeight="1">
      <c r="B21" s="54"/>
      <c r="C21" s="116" t="s">
        <v>515</v>
      </c>
      <c r="D21" s="208" t="s">
        <v>522</v>
      </c>
      <c r="E21" s="207"/>
      <c r="F21" s="207"/>
      <c r="G21" s="207"/>
      <c r="H21" s="207"/>
      <c r="I21" s="207"/>
      <c r="J21" s="207"/>
      <c r="K21" s="207"/>
      <c r="L21" s="207"/>
      <c r="M21" s="207"/>
      <c r="N21" s="207"/>
      <c r="O21" s="207"/>
    </row>
    <row r="22" spans="2:15" ht="24.75" customHeight="1">
      <c r="B22" s="54"/>
      <c r="C22" s="116" t="s">
        <v>516</v>
      </c>
      <c r="D22" s="207" t="s">
        <v>518</v>
      </c>
      <c r="E22" s="207"/>
      <c r="F22" s="207"/>
      <c r="G22" s="207"/>
      <c r="H22" s="207"/>
      <c r="I22" s="207"/>
      <c r="J22" s="207"/>
      <c r="K22" s="207"/>
      <c r="L22" s="207"/>
      <c r="M22" s="207"/>
      <c r="N22" s="207"/>
      <c r="O22" s="207"/>
    </row>
    <row r="23" spans="2:15" ht="12.75">
      <c r="B23" s="54"/>
      <c r="C23" s="116" t="s">
        <v>517</v>
      </c>
      <c r="D23" s="207" t="s">
        <v>521</v>
      </c>
      <c r="E23" s="207"/>
      <c r="F23" s="207"/>
      <c r="G23" s="207"/>
      <c r="H23" s="207"/>
      <c r="I23" s="207"/>
      <c r="J23" s="207"/>
      <c r="K23" s="207"/>
      <c r="L23" s="207"/>
      <c r="M23" s="207"/>
      <c r="N23" s="207"/>
      <c r="O23" s="207"/>
    </row>
    <row r="24" spans="2:15" ht="24" customHeight="1">
      <c r="B24" s="54"/>
      <c r="C24" s="116" t="s">
        <v>524</v>
      </c>
      <c r="D24" s="207" t="s">
        <v>525</v>
      </c>
      <c r="E24" s="207"/>
      <c r="F24" s="207"/>
      <c r="G24" s="207"/>
      <c r="H24" s="207"/>
      <c r="I24" s="207"/>
      <c r="J24" s="207"/>
      <c r="K24" s="207"/>
      <c r="L24" s="207"/>
      <c r="M24" s="207"/>
      <c r="N24" s="207"/>
      <c r="O24" s="207"/>
    </row>
    <row r="25" ht="13.5" thickBot="1">
      <c r="B25" s="1"/>
    </row>
    <row r="26" spans="1:17" ht="25.5" customHeight="1" thickBot="1">
      <c r="A26" s="9"/>
      <c r="B26" s="10" t="s">
        <v>5</v>
      </c>
      <c r="C26" s="11" t="s">
        <v>204</v>
      </c>
      <c r="D26" s="11" t="s">
        <v>46</v>
      </c>
      <c r="E26" s="11" t="s">
        <v>471</v>
      </c>
      <c r="F26" s="11" t="s">
        <v>13</v>
      </c>
      <c r="G26" s="11" t="s">
        <v>14</v>
      </c>
      <c r="H26" s="12" t="s">
        <v>10</v>
      </c>
      <c r="I26" s="12" t="s">
        <v>8</v>
      </c>
      <c r="J26" s="12" t="s">
        <v>11</v>
      </c>
      <c r="K26" s="12" t="s">
        <v>9</v>
      </c>
      <c r="L26" s="12" t="s">
        <v>28</v>
      </c>
      <c r="M26" s="12" t="s">
        <v>10</v>
      </c>
      <c r="N26" s="12" t="s">
        <v>8</v>
      </c>
      <c r="O26" s="12" t="s">
        <v>31</v>
      </c>
      <c r="P26" s="12" t="s">
        <v>200</v>
      </c>
      <c r="Q26" s="13" t="s">
        <v>196</v>
      </c>
    </row>
    <row r="27" spans="1:18" ht="12.75">
      <c r="A27" s="26"/>
      <c r="B27" s="15" t="s">
        <v>23</v>
      </c>
      <c r="C27" s="14"/>
      <c r="D27" s="16"/>
      <c r="E27" s="16" t="s">
        <v>7</v>
      </c>
      <c r="F27" s="16" t="s">
        <v>16</v>
      </c>
      <c r="G27" s="16" t="s">
        <v>15</v>
      </c>
      <c r="H27" s="16">
        <v>100</v>
      </c>
      <c r="I27" s="17">
        <v>0.75</v>
      </c>
      <c r="J27" s="18" t="s">
        <v>12</v>
      </c>
      <c r="K27" s="16">
        <v>120</v>
      </c>
      <c r="L27" s="16" t="s">
        <v>29</v>
      </c>
      <c r="M27" s="16"/>
      <c r="N27" s="16"/>
      <c r="O27" s="16"/>
      <c r="P27" s="16" t="s">
        <v>198</v>
      </c>
      <c r="Q27" s="16">
        <v>1</v>
      </c>
      <c r="R27" s="1"/>
    </row>
    <row r="28" spans="1:18" ht="12.75">
      <c r="A28" s="27"/>
      <c r="B28" s="20" t="s">
        <v>24</v>
      </c>
      <c r="C28" s="19"/>
      <c r="D28" s="21"/>
      <c r="E28" s="21" t="s">
        <v>6</v>
      </c>
      <c r="F28" s="21" t="s">
        <v>16</v>
      </c>
      <c r="G28" s="21" t="s">
        <v>17</v>
      </c>
      <c r="H28" s="21">
        <v>100</v>
      </c>
      <c r="I28" s="22">
        <v>0.75</v>
      </c>
      <c r="J28" s="21" t="s">
        <v>12</v>
      </c>
      <c r="K28" s="21">
        <v>110</v>
      </c>
      <c r="L28" s="21" t="s">
        <v>29</v>
      </c>
      <c r="M28" s="21"/>
      <c r="N28" s="21"/>
      <c r="O28" s="21"/>
      <c r="P28" s="21" t="s">
        <v>199</v>
      </c>
      <c r="Q28" s="21">
        <v>1</v>
      </c>
      <c r="R28" s="1"/>
    </row>
    <row r="29" spans="1:18" ht="12.75">
      <c r="A29" s="27"/>
      <c r="B29" s="20" t="s">
        <v>24</v>
      </c>
      <c r="C29" s="19"/>
      <c r="D29" s="21"/>
      <c r="E29" s="21" t="s">
        <v>6</v>
      </c>
      <c r="F29" s="21" t="s">
        <v>15</v>
      </c>
      <c r="G29" s="21" t="s">
        <v>17</v>
      </c>
      <c r="H29" s="21">
        <v>50</v>
      </c>
      <c r="I29" s="22">
        <v>0.75</v>
      </c>
      <c r="J29" s="21" t="s">
        <v>18</v>
      </c>
      <c r="K29" s="21">
        <v>220</v>
      </c>
      <c r="L29" s="21" t="s">
        <v>403</v>
      </c>
      <c r="M29" s="21"/>
      <c r="N29" s="21"/>
      <c r="O29" s="21"/>
      <c r="P29" s="21" t="s">
        <v>197</v>
      </c>
      <c r="Q29" s="21">
        <v>1</v>
      </c>
      <c r="R29" s="1"/>
    </row>
    <row r="30" spans="1:18" ht="12.75">
      <c r="A30" s="27"/>
      <c r="B30" s="20" t="s">
        <v>19</v>
      </c>
      <c r="C30" s="19"/>
      <c r="D30" s="19"/>
      <c r="E30" s="21" t="s">
        <v>25</v>
      </c>
      <c r="F30" s="21" t="s">
        <v>26</v>
      </c>
      <c r="G30" s="21" t="s">
        <v>15</v>
      </c>
      <c r="H30" s="21">
        <v>20</v>
      </c>
      <c r="I30" s="22">
        <v>0.75</v>
      </c>
      <c r="J30" s="21" t="s">
        <v>27</v>
      </c>
      <c r="K30" s="21">
        <v>130</v>
      </c>
      <c r="L30" s="21" t="s">
        <v>30</v>
      </c>
      <c r="M30" s="21">
        <v>100</v>
      </c>
      <c r="N30" s="22">
        <v>1</v>
      </c>
      <c r="O30" s="21" t="s">
        <v>27</v>
      </c>
      <c r="P30" s="21" t="s">
        <v>34</v>
      </c>
      <c r="Q30" s="21">
        <v>4</v>
      </c>
      <c r="R30" s="1"/>
    </row>
    <row r="31" spans="1:18" ht="12.75">
      <c r="A31" s="27"/>
      <c r="B31" s="20" t="s">
        <v>20</v>
      </c>
      <c r="C31" s="19"/>
      <c r="D31" s="19"/>
      <c r="E31" s="21" t="s">
        <v>25</v>
      </c>
      <c r="F31" s="21" t="s">
        <v>26</v>
      </c>
      <c r="G31" s="21" t="s">
        <v>15</v>
      </c>
      <c r="H31" s="21">
        <v>20</v>
      </c>
      <c r="I31" s="22">
        <v>0.75</v>
      </c>
      <c r="J31" s="21" t="s">
        <v>27</v>
      </c>
      <c r="K31" s="21">
        <v>130</v>
      </c>
      <c r="L31" s="21" t="s">
        <v>30</v>
      </c>
      <c r="M31" s="21"/>
      <c r="N31" s="21"/>
      <c r="O31" s="21"/>
      <c r="P31" s="21" t="s">
        <v>34</v>
      </c>
      <c r="Q31" s="21"/>
      <c r="R31" s="1"/>
    </row>
    <row r="32" spans="1:18" ht="12.75">
      <c r="A32" s="27"/>
      <c r="B32" s="20" t="s">
        <v>21</v>
      </c>
      <c r="C32" s="19"/>
      <c r="D32" s="19"/>
      <c r="E32" s="21" t="s">
        <v>25</v>
      </c>
      <c r="F32" s="21" t="s">
        <v>32</v>
      </c>
      <c r="G32" s="21" t="s">
        <v>15</v>
      </c>
      <c r="H32" s="21">
        <v>20</v>
      </c>
      <c r="I32" s="22">
        <v>0.75</v>
      </c>
      <c r="J32" s="21" t="s">
        <v>27</v>
      </c>
      <c r="K32" s="21">
        <v>130</v>
      </c>
      <c r="L32" s="21" t="s">
        <v>30</v>
      </c>
      <c r="M32" s="21"/>
      <c r="N32" s="21"/>
      <c r="O32" s="21"/>
      <c r="P32" s="21" t="s">
        <v>34</v>
      </c>
      <c r="Q32" s="21"/>
      <c r="R32" s="1"/>
    </row>
    <row r="33" spans="1:18" ht="12.75">
      <c r="A33" s="27"/>
      <c r="B33" s="20" t="s">
        <v>22</v>
      </c>
      <c r="C33" s="19"/>
      <c r="D33" s="19"/>
      <c r="E33" s="21" t="s">
        <v>25</v>
      </c>
      <c r="F33" s="21" t="s">
        <v>33</v>
      </c>
      <c r="G33" s="21" t="s">
        <v>15</v>
      </c>
      <c r="H33" s="21">
        <v>20</v>
      </c>
      <c r="I33" s="22">
        <v>0.75</v>
      </c>
      <c r="J33" s="21" t="s">
        <v>27</v>
      </c>
      <c r="K33" s="21">
        <v>130</v>
      </c>
      <c r="L33" s="21" t="s">
        <v>30</v>
      </c>
      <c r="M33" s="21"/>
      <c r="N33" s="21"/>
      <c r="O33" s="21"/>
      <c r="P33" s="21" t="s">
        <v>34</v>
      </c>
      <c r="Q33" s="21"/>
      <c r="R33" s="1"/>
    </row>
    <row r="34" spans="1:18" ht="12.75">
      <c r="A34" s="27"/>
      <c r="B34" s="20" t="s">
        <v>35</v>
      </c>
      <c r="C34" s="19"/>
      <c r="D34" s="21"/>
      <c r="E34" s="21" t="s">
        <v>472</v>
      </c>
      <c r="F34" s="21" t="s">
        <v>26</v>
      </c>
      <c r="G34" s="21" t="s">
        <v>15</v>
      </c>
      <c r="H34" s="21">
        <v>20</v>
      </c>
      <c r="I34" s="22">
        <v>1</v>
      </c>
      <c r="J34" s="21" t="s">
        <v>27</v>
      </c>
      <c r="K34" s="21">
        <v>700</v>
      </c>
      <c r="L34" s="21" t="s">
        <v>43</v>
      </c>
      <c r="M34" s="21">
        <v>200</v>
      </c>
      <c r="N34" s="21">
        <v>2.5</v>
      </c>
      <c r="O34" s="21" t="s">
        <v>27</v>
      </c>
      <c r="P34" s="21" t="s">
        <v>42</v>
      </c>
      <c r="Q34" s="21">
        <v>21</v>
      </c>
      <c r="R34" s="1"/>
    </row>
    <row r="35" spans="1:18" ht="12.75">
      <c r="A35" s="27"/>
      <c r="B35" s="20" t="s">
        <v>36</v>
      </c>
      <c r="C35" s="19"/>
      <c r="D35" s="21"/>
      <c r="E35" s="21" t="s">
        <v>472</v>
      </c>
      <c r="F35" s="21" t="s">
        <v>26</v>
      </c>
      <c r="G35" s="21" t="s">
        <v>15</v>
      </c>
      <c r="H35" s="21">
        <v>20</v>
      </c>
      <c r="I35" s="22">
        <v>1</v>
      </c>
      <c r="J35" s="21" t="s">
        <v>27</v>
      </c>
      <c r="K35" s="21">
        <v>700</v>
      </c>
      <c r="L35" s="21" t="s">
        <v>43</v>
      </c>
      <c r="M35" s="21"/>
      <c r="N35" s="21"/>
      <c r="O35" s="21"/>
      <c r="P35" s="21" t="s">
        <v>42</v>
      </c>
      <c r="Q35" s="21"/>
      <c r="R35" s="1"/>
    </row>
    <row r="36" spans="1:18" ht="12.75">
      <c r="A36" s="27"/>
      <c r="B36" s="20" t="s">
        <v>37</v>
      </c>
      <c r="C36" s="19"/>
      <c r="D36" s="21"/>
      <c r="E36" s="21" t="s">
        <v>472</v>
      </c>
      <c r="F36" s="21" t="s">
        <v>26</v>
      </c>
      <c r="G36" s="21" t="s">
        <v>15</v>
      </c>
      <c r="H36" s="21">
        <v>20</v>
      </c>
      <c r="I36" s="22">
        <v>1</v>
      </c>
      <c r="J36" s="21" t="s">
        <v>27</v>
      </c>
      <c r="K36" s="21">
        <v>700</v>
      </c>
      <c r="L36" s="21" t="s">
        <v>43</v>
      </c>
      <c r="M36" s="21"/>
      <c r="N36" s="21"/>
      <c r="O36" s="21"/>
      <c r="P36" s="21" t="s">
        <v>42</v>
      </c>
      <c r="Q36" s="21"/>
      <c r="R36" s="1"/>
    </row>
    <row r="37" spans="1:18" ht="12.75">
      <c r="A37" s="27"/>
      <c r="B37" s="20" t="s">
        <v>38</v>
      </c>
      <c r="C37" s="19"/>
      <c r="D37" s="21"/>
      <c r="E37" s="21" t="s">
        <v>472</v>
      </c>
      <c r="F37" s="21" t="s">
        <v>26</v>
      </c>
      <c r="G37" s="21" t="s">
        <v>15</v>
      </c>
      <c r="H37" s="21">
        <v>20</v>
      </c>
      <c r="I37" s="22">
        <v>1</v>
      </c>
      <c r="J37" s="21" t="s">
        <v>27</v>
      </c>
      <c r="K37" s="21">
        <v>700</v>
      </c>
      <c r="L37" s="21" t="s">
        <v>43</v>
      </c>
      <c r="M37" s="21"/>
      <c r="N37" s="21"/>
      <c r="O37" s="21"/>
      <c r="P37" s="21" t="s">
        <v>42</v>
      </c>
      <c r="Q37" s="21"/>
      <c r="R37" s="1"/>
    </row>
    <row r="38" spans="1:18" ht="12.75">
      <c r="A38" s="27"/>
      <c r="B38" s="20" t="s">
        <v>39</v>
      </c>
      <c r="C38" s="19"/>
      <c r="D38" s="21"/>
      <c r="E38" s="21" t="s">
        <v>472</v>
      </c>
      <c r="F38" s="21" t="s">
        <v>32</v>
      </c>
      <c r="G38" s="21" t="s">
        <v>15</v>
      </c>
      <c r="H38" s="21">
        <v>20</v>
      </c>
      <c r="I38" s="22">
        <v>1</v>
      </c>
      <c r="J38" s="21" t="s">
        <v>27</v>
      </c>
      <c r="K38" s="21">
        <v>700</v>
      </c>
      <c r="L38" s="21" t="s">
        <v>43</v>
      </c>
      <c r="M38" s="21"/>
      <c r="N38" s="21"/>
      <c r="O38" s="21"/>
      <c r="P38" s="21" t="s">
        <v>42</v>
      </c>
      <c r="Q38" s="21"/>
      <c r="R38" s="1"/>
    </row>
    <row r="39" spans="1:18" ht="12.75">
      <c r="A39" s="27"/>
      <c r="B39" s="20" t="s">
        <v>40</v>
      </c>
      <c r="C39" s="19"/>
      <c r="D39" s="21"/>
      <c r="E39" s="21" t="s">
        <v>472</v>
      </c>
      <c r="F39" s="21" t="s">
        <v>32</v>
      </c>
      <c r="G39" s="21" t="s">
        <v>15</v>
      </c>
      <c r="H39" s="21">
        <v>20</v>
      </c>
      <c r="I39" s="22">
        <v>1</v>
      </c>
      <c r="J39" s="21" t="s">
        <v>27</v>
      </c>
      <c r="K39" s="21">
        <v>700</v>
      </c>
      <c r="L39" s="21" t="s">
        <v>43</v>
      </c>
      <c r="M39" s="21"/>
      <c r="N39" s="21"/>
      <c r="O39" s="21"/>
      <c r="P39" s="21" t="s">
        <v>42</v>
      </c>
      <c r="Q39" s="21"/>
      <c r="R39" s="1"/>
    </row>
    <row r="40" spans="1:18" ht="12.75">
      <c r="A40" s="27"/>
      <c r="B40" s="20" t="s">
        <v>41</v>
      </c>
      <c r="C40" s="19"/>
      <c r="D40" s="21"/>
      <c r="E40" s="21" t="s">
        <v>472</v>
      </c>
      <c r="F40" s="21" t="s">
        <v>50</v>
      </c>
      <c r="G40" s="21" t="s">
        <v>15</v>
      </c>
      <c r="H40" s="21">
        <v>20</v>
      </c>
      <c r="I40" s="22">
        <v>1</v>
      </c>
      <c r="J40" s="21" t="s">
        <v>27</v>
      </c>
      <c r="K40" s="21">
        <v>700</v>
      </c>
      <c r="L40" s="21" t="s">
        <v>43</v>
      </c>
      <c r="M40" s="21"/>
      <c r="N40" s="21"/>
      <c r="O40" s="21"/>
      <c r="P40" s="21" t="s">
        <v>42</v>
      </c>
      <c r="Q40" s="21"/>
      <c r="R40" s="1"/>
    </row>
    <row r="41" spans="1:18" ht="12.75">
      <c r="A41" s="27"/>
      <c r="B41" s="20" t="s">
        <v>44</v>
      </c>
      <c r="C41" s="19"/>
      <c r="D41" s="21" t="s">
        <v>47</v>
      </c>
      <c r="E41" s="21" t="s">
        <v>48</v>
      </c>
      <c r="F41" s="21" t="s">
        <v>49</v>
      </c>
      <c r="G41" s="21" t="s">
        <v>15</v>
      </c>
      <c r="H41" s="21">
        <v>20</v>
      </c>
      <c r="I41" s="22">
        <v>0.75</v>
      </c>
      <c r="J41" s="21" t="s">
        <v>27</v>
      </c>
      <c r="K41" s="21">
        <v>260</v>
      </c>
      <c r="L41" s="21" t="s">
        <v>51</v>
      </c>
      <c r="M41" s="21">
        <v>100</v>
      </c>
      <c r="N41" s="21">
        <v>1</v>
      </c>
      <c r="O41" s="21" t="s">
        <v>27</v>
      </c>
      <c r="P41" s="21" t="s">
        <v>52</v>
      </c>
      <c r="Q41" s="21">
        <v>7</v>
      </c>
      <c r="R41" s="1"/>
    </row>
    <row r="42" spans="1:18" ht="12.75">
      <c r="A42" s="27"/>
      <c r="B42" s="20" t="s">
        <v>45</v>
      </c>
      <c r="C42" s="19"/>
      <c r="D42" s="21" t="s">
        <v>47</v>
      </c>
      <c r="E42" s="21" t="s">
        <v>48</v>
      </c>
      <c r="F42" s="21" t="s">
        <v>49</v>
      </c>
      <c r="G42" s="21" t="s">
        <v>15</v>
      </c>
      <c r="H42" s="21">
        <v>20</v>
      </c>
      <c r="I42" s="22">
        <v>0.75</v>
      </c>
      <c r="J42" s="21" t="s">
        <v>27</v>
      </c>
      <c r="K42" s="21">
        <v>260</v>
      </c>
      <c r="L42" s="21" t="s">
        <v>51</v>
      </c>
      <c r="M42" s="21"/>
      <c r="N42" s="21"/>
      <c r="O42" s="21"/>
      <c r="P42" s="21" t="s">
        <v>52</v>
      </c>
      <c r="Q42" s="21"/>
      <c r="R42" s="1"/>
    </row>
    <row r="43" spans="1:18" ht="12.75">
      <c r="A43" s="27"/>
      <c r="B43" s="20" t="s">
        <v>53</v>
      </c>
      <c r="C43" s="19"/>
      <c r="D43" s="21"/>
      <c r="E43" s="21" t="s">
        <v>25</v>
      </c>
      <c r="F43" s="21" t="s">
        <v>54</v>
      </c>
      <c r="G43" s="21" t="s">
        <v>15</v>
      </c>
      <c r="H43" s="21">
        <v>100</v>
      </c>
      <c r="I43" s="22">
        <v>0.75</v>
      </c>
      <c r="J43" s="21" t="s">
        <v>27</v>
      </c>
      <c r="K43" s="21">
        <v>110</v>
      </c>
      <c r="L43" s="21" t="s">
        <v>30</v>
      </c>
      <c r="M43" s="21"/>
      <c r="N43" s="21"/>
      <c r="O43" s="21"/>
      <c r="P43" s="21" t="s">
        <v>52</v>
      </c>
      <c r="Q43" s="21"/>
      <c r="R43" s="1"/>
    </row>
    <row r="44" spans="1:18" ht="12.75">
      <c r="A44" s="27"/>
      <c r="B44" s="20" t="s">
        <v>56</v>
      </c>
      <c r="C44" s="19"/>
      <c r="D44" s="21"/>
      <c r="E44" s="21" t="s">
        <v>25</v>
      </c>
      <c r="F44" s="21" t="s">
        <v>61</v>
      </c>
      <c r="G44" s="21" t="s">
        <v>15</v>
      </c>
      <c r="H44" s="21">
        <v>20</v>
      </c>
      <c r="I44" s="22">
        <v>0.75</v>
      </c>
      <c r="J44" s="21" t="s">
        <v>27</v>
      </c>
      <c r="K44" s="21">
        <v>180</v>
      </c>
      <c r="L44" s="21" t="s">
        <v>30</v>
      </c>
      <c r="M44" s="21">
        <v>150</v>
      </c>
      <c r="N44" s="21">
        <v>1.25</v>
      </c>
      <c r="O44" s="21" t="s">
        <v>27</v>
      </c>
      <c r="P44" s="21" t="s">
        <v>55</v>
      </c>
      <c r="Q44" s="21">
        <v>6</v>
      </c>
      <c r="R44" s="1"/>
    </row>
    <row r="45" spans="1:18" ht="12.75">
      <c r="A45" s="27"/>
      <c r="B45" s="20" t="s">
        <v>57</v>
      </c>
      <c r="C45" s="19"/>
      <c r="D45" s="21"/>
      <c r="E45" s="21" t="s">
        <v>25</v>
      </c>
      <c r="F45" s="21" t="s">
        <v>61</v>
      </c>
      <c r="G45" s="21" t="s">
        <v>15</v>
      </c>
      <c r="H45" s="21">
        <v>20</v>
      </c>
      <c r="I45" s="22">
        <v>0.75</v>
      </c>
      <c r="J45" s="21" t="s">
        <v>27</v>
      </c>
      <c r="K45" s="21">
        <v>180</v>
      </c>
      <c r="L45" s="21" t="s">
        <v>30</v>
      </c>
      <c r="M45" s="21"/>
      <c r="N45" s="21"/>
      <c r="O45" s="21"/>
      <c r="P45" s="21" t="s">
        <v>55</v>
      </c>
      <c r="Q45" s="21"/>
      <c r="R45" s="1"/>
    </row>
    <row r="46" spans="1:18" ht="12.75">
      <c r="A46" s="27"/>
      <c r="B46" s="20" t="s">
        <v>58</v>
      </c>
      <c r="C46" s="19"/>
      <c r="D46" s="21"/>
      <c r="E46" s="21" t="s">
        <v>25</v>
      </c>
      <c r="F46" s="21" t="s">
        <v>61</v>
      </c>
      <c r="G46" s="21" t="s">
        <v>15</v>
      </c>
      <c r="H46" s="21">
        <v>20</v>
      </c>
      <c r="I46" s="22">
        <v>0.75</v>
      </c>
      <c r="J46" s="21" t="s">
        <v>27</v>
      </c>
      <c r="K46" s="21">
        <v>180</v>
      </c>
      <c r="L46" s="21" t="s">
        <v>30</v>
      </c>
      <c r="M46" s="21"/>
      <c r="N46" s="21"/>
      <c r="O46" s="21"/>
      <c r="P46" s="21" t="s">
        <v>55</v>
      </c>
      <c r="Q46" s="21"/>
      <c r="R46" s="1"/>
    </row>
    <row r="47" spans="1:18" ht="12.75">
      <c r="A47" s="27"/>
      <c r="B47" s="20" t="s">
        <v>59</v>
      </c>
      <c r="C47" s="19"/>
      <c r="D47" s="21"/>
      <c r="E47" s="21" t="s">
        <v>25</v>
      </c>
      <c r="F47" s="21" t="s">
        <v>61</v>
      </c>
      <c r="G47" s="21" t="s">
        <v>15</v>
      </c>
      <c r="H47" s="21">
        <v>20</v>
      </c>
      <c r="I47" s="22">
        <v>0.75</v>
      </c>
      <c r="J47" s="21" t="s">
        <v>27</v>
      </c>
      <c r="K47" s="21">
        <v>180</v>
      </c>
      <c r="L47" s="21" t="s">
        <v>30</v>
      </c>
      <c r="M47" s="21"/>
      <c r="N47" s="21"/>
      <c r="O47" s="21"/>
      <c r="P47" s="21" t="s">
        <v>55</v>
      </c>
      <c r="Q47" s="21"/>
      <c r="R47" s="1"/>
    </row>
    <row r="48" spans="1:18" ht="12.75">
      <c r="A48" s="27"/>
      <c r="B48" s="20" t="s">
        <v>60</v>
      </c>
      <c r="C48" s="19"/>
      <c r="D48" s="21"/>
      <c r="E48" s="21" t="s">
        <v>25</v>
      </c>
      <c r="F48" s="21" t="s">
        <v>61</v>
      </c>
      <c r="G48" s="21" t="s">
        <v>15</v>
      </c>
      <c r="H48" s="21">
        <v>20</v>
      </c>
      <c r="I48" s="22">
        <v>0.75</v>
      </c>
      <c r="J48" s="21" t="s">
        <v>27</v>
      </c>
      <c r="K48" s="21">
        <v>180</v>
      </c>
      <c r="L48" s="21" t="s">
        <v>30</v>
      </c>
      <c r="M48" s="21"/>
      <c r="N48" s="21"/>
      <c r="O48" s="21"/>
      <c r="P48" s="21" t="s">
        <v>55</v>
      </c>
      <c r="Q48" s="21"/>
      <c r="R48" s="1"/>
    </row>
    <row r="49" spans="1:18" ht="12.75">
      <c r="A49" s="27"/>
      <c r="B49" s="20" t="s">
        <v>62</v>
      </c>
      <c r="C49" s="19"/>
      <c r="D49" s="21"/>
      <c r="E49" s="21" t="s">
        <v>25</v>
      </c>
      <c r="F49" s="21" t="s">
        <v>61</v>
      </c>
      <c r="G49" s="21" t="s">
        <v>15</v>
      </c>
      <c r="H49" s="21">
        <v>20</v>
      </c>
      <c r="I49" s="22">
        <v>0.75</v>
      </c>
      <c r="J49" s="21" t="s">
        <v>27</v>
      </c>
      <c r="K49" s="21">
        <v>180</v>
      </c>
      <c r="L49" s="21" t="s">
        <v>30</v>
      </c>
      <c r="M49" s="21"/>
      <c r="N49" s="21"/>
      <c r="O49" s="21"/>
      <c r="P49" s="21" t="s">
        <v>55</v>
      </c>
      <c r="Q49" s="21"/>
      <c r="R49" s="1"/>
    </row>
    <row r="50" spans="1:18" ht="12.75">
      <c r="A50" s="27"/>
      <c r="B50" s="20" t="s">
        <v>64</v>
      </c>
      <c r="C50" s="19"/>
      <c r="D50" s="21"/>
      <c r="E50" s="21" t="s">
        <v>472</v>
      </c>
      <c r="F50" s="21" t="s">
        <v>61</v>
      </c>
      <c r="G50" s="21" t="s">
        <v>15</v>
      </c>
      <c r="H50" s="21">
        <v>20</v>
      </c>
      <c r="I50" s="22">
        <v>1</v>
      </c>
      <c r="J50" s="21" t="s">
        <v>27</v>
      </c>
      <c r="K50" s="21">
        <v>510</v>
      </c>
      <c r="L50" s="21" t="s">
        <v>51</v>
      </c>
      <c r="M50" s="21">
        <v>150</v>
      </c>
      <c r="N50" s="21">
        <v>2</v>
      </c>
      <c r="O50" s="21" t="s">
        <v>27</v>
      </c>
      <c r="P50" s="21" t="s">
        <v>63</v>
      </c>
      <c r="Q50" s="21">
        <v>18</v>
      </c>
      <c r="R50" s="1"/>
    </row>
    <row r="51" spans="1:18" ht="12.75">
      <c r="A51" s="27"/>
      <c r="B51" s="20" t="s">
        <v>66</v>
      </c>
      <c r="C51" s="19"/>
      <c r="D51" s="21"/>
      <c r="E51" s="21" t="s">
        <v>472</v>
      </c>
      <c r="F51" s="21" t="s">
        <v>61</v>
      </c>
      <c r="G51" s="21" t="s">
        <v>15</v>
      </c>
      <c r="H51" s="21">
        <v>20</v>
      </c>
      <c r="I51" s="22">
        <v>1</v>
      </c>
      <c r="J51" s="21" t="s">
        <v>27</v>
      </c>
      <c r="K51" s="21">
        <v>510</v>
      </c>
      <c r="L51" s="21" t="s">
        <v>51</v>
      </c>
      <c r="M51" s="21"/>
      <c r="N51" s="21"/>
      <c r="O51" s="21"/>
      <c r="P51" s="21" t="s">
        <v>63</v>
      </c>
      <c r="Q51" s="21"/>
      <c r="R51" s="1"/>
    </row>
    <row r="52" spans="1:18" ht="12.75">
      <c r="A52" s="27"/>
      <c r="B52" s="20" t="s">
        <v>65</v>
      </c>
      <c r="C52" s="19"/>
      <c r="D52" s="21"/>
      <c r="E52" s="21" t="s">
        <v>472</v>
      </c>
      <c r="F52" s="21" t="s">
        <v>61</v>
      </c>
      <c r="G52" s="21" t="s">
        <v>15</v>
      </c>
      <c r="H52" s="21">
        <v>20</v>
      </c>
      <c r="I52" s="22">
        <v>1</v>
      </c>
      <c r="J52" s="21" t="s">
        <v>27</v>
      </c>
      <c r="K52" s="21">
        <v>510</v>
      </c>
      <c r="L52" s="21" t="s">
        <v>51</v>
      </c>
      <c r="M52" s="21"/>
      <c r="N52" s="21"/>
      <c r="O52" s="21"/>
      <c r="P52" s="21" t="s">
        <v>63</v>
      </c>
      <c r="Q52" s="21"/>
      <c r="R52" s="1"/>
    </row>
    <row r="53" spans="1:18" ht="12.75">
      <c r="A53" s="27"/>
      <c r="B53" s="20" t="s">
        <v>67</v>
      </c>
      <c r="C53" s="19"/>
      <c r="D53" s="21"/>
      <c r="E53" s="21" t="s">
        <v>472</v>
      </c>
      <c r="F53" s="21" t="s">
        <v>61</v>
      </c>
      <c r="G53" s="21" t="s">
        <v>15</v>
      </c>
      <c r="H53" s="21">
        <v>20</v>
      </c>
      <c r="I53" s="22">
        <v>1</v>
      </c>
      <c r="J53" s="21" t="s">
        <v>27</v>
      </c>
      <c r="K53" s="21">
        <v>510</v>
      </c>
      <c r="L53" s="21" t="s">
        <v>51</v>
      </c>
      <c r="M53" s="21"/>
      <c r="N53" s="21"/>
      <c r="O53" s="21"/>
      <c r="P53" s="21" t="s">
        <v>63</v>
      </c>
      <c r="Q53" s="21"/>
      <c r="R53" s="1"/>
    </row>
    <row r="54" spans="1:18" ht="12.75">
      <c r="A54" s="27"/>
      <c r="B54" s="20" t="s">
        <v>68</v>
      </c>
      <c r="C54" s="19"/>
      <c r="D54" s="21"/>
      <c r="E54" s="21" t="s">
        <v>472</v>
      </c>
      <c r="F54" s="21" t="s">
        <v>61</v>
      </c>
      <c r="G54" s="21" t="s">
        <v>15</v>
      </c>
      <c r="H54" s="21">
        <v>20</v>
      </c>
      <c r="I54" s="22">
        <v>1</v>
      </c>
      <c r="J54" s="21" t="s">
        <v>27</v>
      </c>
      <c r="K54" s="21">
        <v>510</v>
      </c>
      <c r="L54" s="21" t="s">
        <v>51</v>
      </c>
      <c r="M54" s="21"/>
      <c r="N54" s="21"/>
      <c r="O54" s="21"/>
      <c r="P54" s="21" t="s">
        <v>63</v>
      </c>
      <c r="Q54" s="21"/>
      <c r="R54" s="1"/>
    </row>
    <row r="55" spans="1:18" ht="12.75">
      <c r="A55" s="27"/>
      <c r="B55" s="20" t="s">
        <v>69</v>
      </c>
      <c r="C55" s="19"/>
      <c r="D55" s="21"/>
      <c r="E55" s="21" t="s">
        <v>472</v>
      </c>
      <c r="F55" s="21" t="s">
        <v>61</v>
      </c>
      <c r="G55" s="21" t="s">
        <v>15</v>
      </c>
      <c r="H55" s="21">
        <v>20</v>
      </c>
      <c r="I55" s="22">
        <v>1</v>
      </c>
      <c r="J55" s="21" t="s">
        <v>27</v>
      </c>
      <c r="K55" s="21">
        <v>510</v>
      </c>
      <c r="L55" s="21" t="s">
        <v>51</v>
      </c>
      <c r="M55" s="21"/>
      <c r="N55" s="21"/>
      <c r="O55" s="21"/>
      <c r="P55" s="21" t="s">
        <v>63</v>
      </c>
      <c r="Q55" s="21"/>
      <c r="R55" s="1"/>
    </row>
    <row r="56" spans="1:18" ht="12.75">
      <c r="A56" s="27"/>
      <c r="B56" s="20" t="s">
        <v>70</v>
      </c>
      <c r="C56" s="19"/>
      <c r="D56" s="21"/>
      <c r="E56" s="21" t="s">
        <v>472</v>
      </c>
      <c r="F56" s="21" t="s">
        <v>61</v>
      </c>
      <c r="G56" s="21" t="s">
        <v>15</v>
      </c>
      <c r="H56" s="21">
        <v>20</v>
      </c>
      <c r="I56" s="22">
        <v>1</v>
      </c>
      <c r="J56" s="21" t="s">
        <v>27</v>
      </c>
      <c r="K56" s="21">
        <v>510</v>
      </c>
      <c r="L56" s="21" t="s">
        <v>51</v>
      </c>
      <c r="M56" s="21">
        <v>150</v>
      </c>
      <c r="N56" s="21">
        <v>2</v>
      </c>
      <c r="O56" s="21" t="s">
        <v>27</v>
      </c>
      <c r="P56" s="21" t="s">
        <v>74</v>
      </c>
      <c r="Q56" s="21">
        <v>12</v>
      </c>
      <c r="R56" s="1"/>
    </row>
    <row r="57" spans="1:18" ht="12.75">
      <c r="A57" s="27"/>
      <c r="B57" s="20" t="s">
        <v>71</v>
      </c>
      <c r="C57" s="19"/>
      <c r="D57" s="21"/>
      <c r="E57" s="21" t="s">
        <v>472</v>
      </c>
      <c r="F57" s="21" t="s">
        <v>61</v>
      </c>
      <c r="G57" s="21" t="s">
        <v>15</v>
      </c>
      <c r="H57" s="21">
        <v>20</v>
      </c>
      <c r="I57" s="22">
        <v>1</v>
      </c>
      <c r="J57" s="21" t="s">
        <v>27</v>
      </c>
      <c r="K57" s="21">
        <v>510</v>
      </c>
      <c r="L57" s="21" t="s">
        <v>51</v>
      </c>
      <c r="M57" s="21"/>
      <c r="N57" s="21"/>
      <c r="O57" s="21"/>
      <c r="P57" s="21" t="s">
        <v>74</v>
      </c>
      <c r="Q57" s="21"/>
      <c r="R57" s="1"/>
    </row>
    <row r="58" spans="1:18" ht="12.75">
      <c r="A58" s="27"/>
      <c r="B58" s="20" t="s">
        <v>72</v>
      </c>
      <c r="C58" s="19"/>
      <c r="D58" s="21"/>
      <c r="E58" s="21" t="s">
        <v>472</v>
      </c>
      <c r="F58" s="21" t="s">
        <v>61</v>
      </c>
      <c r="G58" s="21" t="s">
        <v>15</v>
      </c>
      <c r="H58" s="21">
        <v>20</v>
      </c>
      <c r="I58" s="22">
        <v>1</v>
      </c>
      <c r="J58" s="21" t="s">
        <v>27</v>
      </c>
      <c r="K58" s="21">
        <v>510</v>
      </c>
      <c r="L58" s="21" t="s">
        <v>51</v>
      </c>
      <c r="M58" s="21"/>
      <c r="N58" s="21"/>
      <c r="O58" s="21"/>
      <c r="P58" s="21" t="s">
        <v>74</v>
      </c>
      <c r="Q58" s="21"/>
      <c r="R58" s="1"/>
    </row>
    <row r="59" spans="1:18" ht="12.75">
      <c r="A59" s="27"/>
      <c r="B59" s="20" t="s">
        <v>73</v>
      </c>
      <c r="C59" s="19"/>
      <c r="D59" s="21"/>
      <c r="E59" s="21" t="s">
        <v>472</v>
      </c>
      <c r="F59" s="21" t="s">
        <v>61</v>
      </c>
      <c r="G59" s="21" t="s">
        <v>15</v>
      </c>
      <c r="H59" s="21">
        <v>20</v>
      </c>
      <c r="I59" s="22">
        <v>1</v>
      </c>
      <c r="J59" s="21" t="s">
        <v>27</v>
      </c>
      <c r="K59" s="21">
        <v>510</v>
      </c>
      <c r="L59" s="21" t="s">
        <v>51</v>
      </c>
      <c r="M59" s="21"/>
      <c r="N59" s="21"/>
      <c r="O59" s="21"/>
      <c r="P59" s="21" t="s">
        <v>74</v>
      </c>
      <c r="Q59" s="21"/>
      <c r="R59" s="1"/>
    </row>
    <row r="60" spans="1:18" ht="12.75">
      <c r="A60" s="27"/>
      <c r="B60" s="20" t="s">
        <v>75</v>
      </c>
      <c r="C60" s="19"/>
      <c r="D60" s="21" t="s">
        <v>47</v>
      </c>
      <c r="E60" s="21" t="s">
        <v>48</v>
      </c>
      <c r="F60" s="21" t="s">
        <v>77</v>
      </c>
      <c r="G60" s="21" t="s">
        <v>15</v>
      </c>
      <c r="H60" s="21">
        <v>20</v>
      </c>
      <c r="I60" s="22">
        <v>0.75</v>
      </c>
      <c r="J60" s="21" t="s">
        <v>27</v>
      </c>
      <c r="K60" s="21">
        <v>260</v>
      </c>
      <c r="L60" s="21" t="s">
        <v>51</v>
      </c>
      <c r="M60" s="21">
        <v>100</v>
      </c>
      <c r="N60" s="21">
        <v>1</v>
      </c>
      <c r="O60" s="21" t="s">
        <v>27</v>
      </c>
      <c r="P60" s="21" t="s">
        <v>79</v>
      </c>
      <c r="Q60" s="21">
        <v>4</v>
      </c>
      <c r="R60" s="1"/>
    </row>
    <row r="61" spans="1:18" ht="12.75">
      <c r="A61" s="27"/>
      <c r="B61" s="20" t="s">
        <v>76</v>
      </c>
      <c r="C61" s="19"/>
      <c r="D61" s="21" t="s">
        <v>47</v>
      </c>
      <c r="E61" s="21" t="s">
        <v>48</v>
      </c>
      <c r="F61" s="21" t="s">
        <v>78</v>
      </c>
      <c r="G61" s="21" t="s">
        <v>15</v>
      </c>
      <c r="H61" s="21">
        <v>20</v>
      </c>
      <c r="I61" s="22">
        <v>0.75</v>
      </c>
      <c r="J61" s="21" t="s">
        <v>27</v>
      </c>
      <c r="K61" s="21">
        <v>260</v>
      </c>
      <c r="L61" s="21" t="s">
        <v>51</v>
      </c>
      <c r="M61" s="21"/>
      <c r="N61" s="21"/>
      <c r="O61" s="21"/>
      <c r="P61" s="21" t="s">
        <v>79</v>
      </c>
      <c r="Q61" s="21"/>
      <c r="R61" s="1"/>
    </row>
    <row r="62" spans="1:18" ht="12.75">
      <c r="A62" s="27"/>
      <c r="B62" s="20" t="s">
        <v>80</v>
      </c>
      <c r="C62" s="19"/>
      <c r="D62" s="21"/>
      <c r="E62" s="21" t="s">
        <v>25</v>
      </c>
      <c r="F62" s="21" t="s">
        <v>103</v>
      </c>
      <c r="G62" s="21" t="s">
        <v>15</v>
      </c>
      <c r="H62" s="21">
        <v>20</v>
      </c>
      <c r="I62" s="22">
        <v>0.75</v>
      </c>
      <c r="J62" s="21" t="s">
        <v>27</v>
      </c>
      <c r="K62" s="21">
        <v>270</v>
      </c>
      <c r="L62" s="21" t="s">
        <v>51</v>
      </c>
      <c r="M62" s="21">
        <v>60</v>
      </c>
      <c r="N62" s="21">
        <v>2</v>
      </c>
      <c r="O62" s="21" t="s">
        <v>90</v>
      </c>
      <c r="P62" s="21" t="s">
        <v>91</v>
      </c>
      <c r="Q62" s="21">
        <v>15</v>
      </c>
      <c r="R62" s="1"/>
    </row>
    <row r="63" spans="1:18" ht="12.75">
      <c r="A63" s="27"/>
      <c r="B63" s="20" t="s">
        <v>81</v>
      </c>
      <c r="C63" s="19"/>
      <c r="D63" s="21"/>
      <c r="E63" s="21" t="s">
        <v>472</v>
      </c>
      <c r="F63" s="21" t="s">
        <v>104</v>
      </c>
      <c r="G63" s="21" t="s">
        <v>15</v>
      </c>
      <c r="H63" s="21">
        <v>20</v>
      </c>
      <c r="I63" s="22">
        <v>0.75</v>
      </c>
      <c r="J63" s="21" t="s">
        <v>27</v>
      </c>
      <c r="K63" s="21">
        <v>270</v>
      </c>
      <c r="L63" s="21" t="s">
        <v>51</v>
      </c>
      <c r="M63" s="21"/>
      <c r="N63" s="21"/>
      <c r="O63" s="21"/>
      <c r="P63" s="21" t="s">
        <v>91</v>
      </c>
      <c r="Q63" s="21"/>
      <c r="R63" s="1"/>
    </row>
    <row r="64" spans="1:18" ht="12.75">
      <c r="A64" s="27"/>
      <c r="B64" s="20" t="s">
        <v>82</v>
      </c>
      <c r="C64" s="19"/>
      <c r="D64" s="21"/>
      <c r="E64" s="21" t="s">
        <v>472</v>
      </c>
      <c r="F64" s="21" t="s">
        <v>104</v>
      </c>
      <c r="G64" s="21" t="s">
        <v>15</v>
      </c>
      <c r="H64" s="21">
        <v>20</v>
      </c>
      <c r="I64" s="22">
        <v>0.75</v>
      </c>
      <c r="J64" s="21" t="s">
        <v>27</v>
      </c>
      <c r="K64" s="21">
        <v>270</v>
      </c>
      <c r="L64" s="21" t="s">
        <v>51</v>
      </c>
      <c r="M64" s="21"/>
      <c r="N64" s="21"/>
      <c r="O64" s="21"/>
      <c r="P64" s="21" t="s">
        <v>91</v>
      </c>
      <c r="Q64" s="21"/>
      <c r="R64" s="1"/>
    </row>
    <row r="65" spans="1:18" ht="12.75">
      <c r="A65" s="27"/>
      <c r="B65" s="20" t="s">
        <v>83</v>
      </c>
      <c r="C65" s="19"/>
      <c r="D65" s="21"/>
      <c r="E65" s="21" t="s">
        <v>472</v>
      </c>
      <c r="F65" s="21" t="s">
        <v>104</v>
      </c>
      <c r="G65" s="21" t="s">
        <v>15</v>
      </c>
      <c r="H65" s="21">
        <v>20</v>
      </c>
      <c r="I65" s="22">
        <v>0.75</v>
      </c>
      <c r="J65" s="21" t="s">
        <v>27</v>
      </c>
      <c r="K65" s="21">
        <v>270</v>
      </c>
      <c r="L65" s="21" t="s">
        <v>51</v>
      </c>
      <c r="M65" s="21"/>
      <c r="N65" s="21"/>
      <c r="O65" s="21"/>
      <c r="P65" s="21" t="s">
        <v>91</v>
      </c>
      <c r="Q65" s="21"/>
      <c r="R65" s="1"/>
    </row>
    <row r="66" spans="1:18" ht="12.75">
      <c r="A66" s="27"/>
      <c r="B66" s="20" t="s">
        <v>84</v>
      </c>
      <c r="C66" s="19"/>
      <c r="D66" s="21"/>
      <c r="E66" s="21" t="s">
        <v>472</v>
      </c>
      <c r="F66" s="21" t="s">
        <v>104</v>
      </c>
      <c r="G66" s="21" t="s">
        <v>15</v>
      </c>
      <c r="H66" s="21">
        <v>20</v>
      </c>
      <c r="I66" s="22">
        <v>0.75</v>
      </c>
      <c r="J66" s="21" t="s">
        <v>27</v>
      </c>
      <c r="K66" s="21">
        <v>270</v>
      </c>
      <c r="L66" s="21" t="s">
        <v>51</v>
      </c>
      <c r="M66" s="21"/>
      <c r="N66" s="21"/>
      <c r="O66" s="21"/>
      <c r="P66" s="21" t="s">
        <v>91</v>
      </c>
      <c r="Q66" s="21"/>
      <c r="R66" s="1"/>
    </row>
    <row r="67" spans="1:18" ht="12.75">
      <c r="A67" s="27"/>
      <c r="B67" s="20" t="s">
        <v>85</v>
      </c>
      <c r="C67" s="19"/>
      <c r="D67" s="21"/>
      <c r="E67" s="21" t="s">
        <v>472</v>
      </c>
      <c r="F67" s="21" t="s">
        <v>104</v>
      </c>
      <c r="G67" s="21" t="s">
        <v>15</v>
      </c>
      <c r="H67" s="21">
        <v>20</v>
      </c>
      <c r="I67" s="22">
        <v>0.75</v>
      </c>
      <c r="J67" s="21" t="s">
        <v>27</v>
      </c>
      <c r="K67" s="21">
        <v>270</v>
      </c>
      <c r="L67" s="21" t="s">
        <v>51</v>
      </c>
      <c r="M67" s="21">
        <v>60</v>
      </c>
      <c r="N67" s="21">
        <v>2</v>
      </c>
      <c r="O67" s="21" t="s">
        <v>90</v>
      </c>
      <c r="P67" s="21" t="s">
        <v>93</v>
      </c>
      <c r="Q67" s="21">
        <v>16</v>
      </c>
      <c r="R67" s="1"/>
    </row>
    <row r="68" spans="1:18" ht="12.75">
      <c r="A68" s="27"/>
      <c r="B68" s="20" t="s">
        <v>86</v>
      </c>
      <c r="C68" s="19"/>
      <c r="D68" s="21"/>
      <c r="E68" s="21" t="s">
        <v>472</v>
      </c>
      <c r="F68" s="21" t="s">
        <v>104</v>
      </c>
      <c r="G68" s="21" t="s">
        <v>15</v>
      </c>
      <c r="H68" s="21">
        <v>20</v>
      </c>
      <c r="I68" s="22">
        <v>0.75</v>
      </c>
      <c r="J68" s="21" t="s">
        <v>27</v>
      </c>
      <c r="K68" s="21">
        <v>270</v>
      </c>
      <c r="L68" s="21" t="s">
        <v>51</v>
      </c>
      <c r="M68" s="21"/>
      <c r="N68" s="21"/>
      <c r="O68" s="21"/>
      <c r="P68" s="21" t="s">
        <v>93</v>
      </c>
      <c r="Q68" s="21"/>
      <c r="R68" s="1"/>
    </row>
    <row r="69" spans="1:18" ht="12.75">
      <c r="A69" s="27"/>
      <c r="B69" s="20" t="s">
        <v>87</v>
      </c>
      <c r="C69" s="19"/>
      <c r="D69" s="21"/>
      <c r="E69" s="21" t="s">
        <v>472</v>
      </c>
      <c r="F69" s="21" t="s">
        <v>104</v>
      </c>
      <c r="G69" s="21" t="s">
        <v>15</v>
      </c>
      <c r="H69" s="21">
        <v>20</v>
      </c>
      <c r="I69" s="22">
        <v>0.75</v>
      </c>
      <c r="J69" s="21" t="s">
        <v>27</v>
      </c>
      <c r="K69" s="21">
        <v>270</v>
      </c>
      <c r="L69" s="21" t="s">
        <v>51</v>
      </c>
      <c r="M69" s="21"/>
      <c r="N69" s="21"/>
      <c r="O69" s="21"/>
      <c r="P69" s="21" t="s">
        <v>93</v>
      </c>
      <c r="Q69" s="21"/>
      <c r="R69" s="1"/>
    </row>
    <row r="70" spans="1:18" ht="12.75">
      <c r="A70" s="27"/>
      <c r="B70" s="20" t="s">
        <v>88</v>
      </c>
      <c r="C70" s="19"/>
      <c r="D70" s="21"/>
      <c r="E70" s="21" t="s">
        <v>472</v>
      </c>
      <c r="F70" s="21" t="s">
        <v>104</v>
      </c>
      <c r="G70" s="21" t="s">
        <v>15</v>
      </c>
      <c r="H70" s="21">
        <v>20</v>
      </c>
      <c r="I70" s="22">
        <v>0.75</v>
      </c>
      <c r="J70" s="21" t="s">
        <v>27</v>
      </c>
      <c r="K70" s="21">
        <v>270</v>
      </c>
      <c r="L70" s="21" t="s">
        <v>51</v>
      </c>
      <c r="M70" s="21"/>
      <c r="N70" s="21"/>
      <c r="O70" s="21"/>
      <c r="P70" s="21" t="s">
        <v>93</v>
      </c>
      <c r="Q70" s="21"/>
      <c r="R70" s="1"/>
    </row>
    <row r="71" spans="1:18" ht="12.75">
      <c r="A71" s="27"/>
      <c r="B71" s="20" t="s">
        <v>89</v>
      </c>
      <c r="C71" s="19"/>
      <c r="D71" s="21"/>
      <c r="E71" s="21" t="s">
        <v>472</v>
      </c>
      <c r="F71" s="21" t="s">
        <v>104</v>
      </c>
      <c r="G71" s="21" t="s">
        <v>15</v>
      </c>
      <c r="H71" s="21">
        <v>20</v>
      </c>
      <c r="I71" s="22">
        <v>0.75</v>
      </c>
      <c r="J71" s="21" t="s">
        <v>27</v>
      </c>
      <c r="K71" s="21">
        <v>270</v>
      </c>
      <c r="L71" s="21" t="s">
        <v>51</v>
      </c>
      <c r="M71" s="21"/>
      <c r="N71" s="21"/>
      <c r="O71" s="21"/>
      <c r="P71" s="21" t="s">
        <v>93</v>
      </c>
      <c r="Q71" s="21"/>
      <c r="R71" s="1"/>
    </row>
    <row r="72" spans="1:18" ht="12.75">
      <c r="A72" s="27"/>
      <c r="B72" s="20" t="s">
        <v>92</v>
      </c>
      <c r="C72" s="19"/>
      <c r="D72" s="21"/>
      <c r="E72" s="21" t="s">
        <v>25</v>
      </c>
      <c r="F72" s="21" t="s">
        <v>104</v>
      </c>
      <c r="G72" s="21" t="s">
        <v>15</v>
      </c>
      <c r="H72" s="21">
        <v>20</v>
      </c>
      <c r="I72" s="22">
        <v>0.75</v>
      </c>
      <c r="J72" s="21" t="s">
        <v>27</v>
      </c>
      <c r="K72" s="21">
        <v>90</v>
      </c>
      <c r="L72" s="21" t="s">
        <v>51</v>
      </c>
      <c r="M72" s="21"/>
      <c r="N72" s="21"/>
      <c r="O72" s="21"/>
      <c r="P72" s="21" t="s">
        <v>93</v>
      </c>
      <c r="Q72" s="21"/>
      <c r="R72" s="1"/>
    </row>
    <row r="73" spans="1:18" ht="12.75">
      <c r="A73" s="27"/>
      <c r="B73" s="20" t="s">
        <v>95</v>
      </c>
      <c r="C73" s="19"/>
      <c r="D73" s="21"/>
      <c r="E73" s="21" t="s">
        <v>472</v>
      </c>
      <c r="F73" s="21" t="s">
        <v>102</v>
      </c>
      <c r="G73" s="21" t="s">
        <v>15</v>
      </c>
      <c r="H73" s="21">
        <v>20</v>
      </c>
      <c r="I73" s="22">
        <v>0.75</v>
      </c>
      <c r="J73" s="21" t="s">
        <v>12</v>
      </c>
      <c r="K73" s="21">
        <v>90</v>
      </c>
      <c r="L73" s="21" t="s">
        <v>30</v>
      </c>
      <c r="M73" s="21">
        <v>60</v>
      </c>
      <c r="N73" s="21">
        <v>1.25</v>
      </c>
      <c r="O73" s="21" t="s">
        <v>90</v>
      </c>
      <c r="P73" s="21" t="s">
        <v>94</v>
      </c>
      <c r="Q73" s="21">
        <v>7</v>
      </c>
      <c r="R73" s="1"/>
    </row>
    <row r="74" spans="1:18" ht="12.75">
      <c r="A74" s="27"/>
      <c r="B74" s="20" t="s">
        <v>96</v>
      </c>
      <c r="C74" s="19"/>
      <c r="D74" s="21"/>
      <c r="E74" s="21" t="s">
        <v>25</v>
      </c>
      <c r="F74" s="21" t="s">
        <v>102</v>
      </c>
      <c r="G74" s="21" t="s">
        <v>15</v>
      </c>
      <c r="H74" s="21">
        <v>20</v>
      </c>
      <c r="I74" s="22">
        <v>0.75</v>
      </c>
      <c r="J74" s="21" t="s">
        <v>12</v>
      </c>
      <c r="K74" s="21">
        <v>90</v>
      </c>
      <c r="L74" s="21" t="s">
        <v>30</v>
      </c>
      <c r="M74" s="21"/>
      <c r="N74" s="21"/>
      <c r="O74" s="21"/>
      <c r="P74" s="21" t="s">
        <v>94</v>
      </c>
      <c r="Q74" s="21"/>
      <c r="R74" s="1"/>
    </row>
    <row r="75" spans="1:18" ht="12.75">
      <c r="A75" s="27"/>
      <c r="B75" s="20" t="s">
        <v>97</v>
      </c>
      <c r="C75" s="19"/>
      <c r="D75" s="21"/>
      <c r="E75" s="21" t="s">
        <v>25</v>
      </c>
      <c r="F75" s="21" t="s">
        <v>102</v>
      </c>
      <c r="G75" s="21" t="s">
        <v>15</v>
      </c>
      <c r="H75" s="21">
        <v>20</v>
      </c>
      <c r="I75" s="22">
        <v>0.75</v>
      </c>
      <c r="J75" s="21" t="s">
        <v>12</v>
      </c>
      <c r="K75" s="21">
        <v>90</v>
      </c>
      <c r="L75" s="21" t="s">
        <v>30</v>
      </c>
      <c r="M75" s="21"/>
      <c r="N75" s="21"/>
      <c r="O75" s="21"/>
      <c r="P75" s="21" t="s">
        <v>94</v>
      </c>
      <c r="Q75" s="21"/>
      <c r="R75" s="1"/>
    </row>
    <row r="76" spans="1:18" ht="12.75">
      <c r="A76" s="27"/>
      <c r="B76" s="20" t="s">
        <v>98</v>
      </c>
      <c r="C76" s="19"/>
      <c r="D76" s="21"/>
      <c r="E76" s="21" t="s">
        <v>25</v>
      </c>
      <c r="F76" s="21" t="s">
        <v>102</v>
      </c>
      <c r="G76" s="21" t="s">
        <v>15</v>
      </c>
      <c r="H76" s="21">
        <v>20</v>
      </c>
      <c r="I76" s="22">
        <v>0.75</v>
      </c>
      <c r="J76" s="21" t="s">
        <v>12</v>
      </c>
      <c r="K76" s="21">
        <v>90</v>
      </c>
      <c r="L76" s="21" t="s">
        <v>30</v>
      </c>
      <c r="M76" s="21"/>
      <c r="N76" s="21"/>
      <c r="O76" s="21"/>
      <c r="P76" s="21" t="s">
        <v>94</v>
      </c>
      <c r="Q76" s="21"/>
      <c r="R76" s="1"/>
    </row>
    <row r="77" spans="1:18" ht="12.75">
      <c r="A77" s="27"/>
      <c r="B77" s="20" t="s">
        <v>99</v>
      </c>
      <c r="C77" s="19"/>
      <c r="D77" s="21"/>
      <c r="E77" s="21" t="s">
        <v>25</v>
      </c>
      <c r="F77" s="21" t="s">
        <v>102</v>
      </c>
      <c r="G77" s="21" t="s">
        <v>15</v>
      </c>
      <c r="H77" s="21">
        <v>20</v>
      </c>
      <c r="I77" s="22">
        <v>0.75</v>
      </c>
      <c r="J77" s="21" t="s">
        <v>12</v>
      </c>
      <c r="K77" s="21">
        <v>90</v>
      </c>
      <c r="L77" s="21" t="s">
        <v>30</v>
      </c>
      <c r="M77" s="21"/>
      <c r="N77" s="21"/>
      <c r="O77" s="21"/>
      <c r="P77" s="21" t="s">
        <v>94</v>
      </c>
      <c r="Q77" s="21"/>
      <c r="R77" s="1"/>
    </row>
    <row r="78" spans="1:18" ht="12.75">
      <c r="A78" s="27"/>
      <c r="B78" s="20" t="s">
        <v>100</v>
      </c>
      <c r="C78" s="19"/>
      <c r="D78" s="21"/>
      <c r="E78" s="21" t="s">
        <v>25</v>
      </c>
      <c r="F78" s="21" t="s">
        <v>102</v>
      </c>
      <c r="G78" s="21" t="s">
        <v>15</v>
      </c>
      <c r="H78" s="21">
        <v>20</v>
      </c>
      <c r="I78" s="22">
        <v>0.75</v>
      </c>
      <c r="J78" s="21" t="s">
        <v>12</v>
      </c>
      <c r="K78" s="21">
        <v>90</v>
      </c>
      <c r="L78" s="21" t="s">
        <v>30</v>
      </c>
      <c r="M78" s="21"/>
      <c r="N78" s="21"/>
      <c r="O78" s="21"/>
      <c r="P78" s="21" t="s">
        <v>94</v>
      </c>
      <c r="Q78" s="21"/>
      <c r="R78" s="1"/>
    </row>
    <row r="79" spans="1:18" ht="12.75">
      <c r="A79" s="27"/>
      <c r="B79" s="20" t="s">
        <v>101</v>
      </c>
      <c r="C79" s="19"/>
      <c r="D79" s="21"/>
      <c r="E79" s="21" t="s">
        <v>25</v>
      </c>
      <c r="F79" s="21" t="s">
        <v>102</v>
      </c>
      <c r="G79" s="21" t="s">
        <v>15</v>
      </c>
      <c r="H79" s="21">
        <v>20</v>
      </c>
      <c r="I79" s="22">
        <v>0.75</v>
      </c>
      <c r="J79" s="21" t="s">
        <v>12</v>
      </c>
      <c r="K79" s="21">
        <v>90</v>
      </c>
      <c r="L79" s="21" t="s">
        <v>30</v>
      </c>
      <c r="M79" s="21"/>
      <c r="N79" s="21"/>
      <c r="O79" s="21"/>
      <c r="P79" s="21" t="s">
        <v>94</v>
      </c>
      <c r="Q79" s="21"/>
      <c r="R79" s="1"/>
    </row>
    <row r="80" spans="1:18" ht="12.75">
      <c r="A80" s="27"/>
      <c r="B80" s="20" t="s">
        <v>106</v>
      </c>
      <c r="C80" s="19"/>
      <c r="D80" s="21"/>
      <c r="E80" s="21" t="s">
        <v>25</v>
      </c>
      <c r="F80" s="21" t="s">
        <v>104</v>
      </c>
      <c r="G80" s="21" t="s">
        <v>15</v>
      </c>
      <c r="H80" s="21">
        <v>20</v>
      </c>
      <c r="I80" s="22">
        <v>0.75</v>
      </c>
      <c r="J80" s="21" t="s">
        <v>12</v>
      </c>
      <c r="K80" s="21">
        <v>90</v>
      </c>
      <c r="L80" s="21" t="s">
        <v>108</v>
      </c>
      <c r="M80" s="21">
        <v>60</v>
      </c>
      <c r="N80" s="21">
        <v>1</v>
      </c>
      <c r="O80" s="21" t="s">
        <v>12</v>
      </c>
      <c r="P80" s="21" t="s">
        <v>105</v>
      </c>
      <c r="Q80" s="21">
        <v>2</v>
      </c>
      <c r="R80" s="1"/>
    </row>
    <row r="81" spans="1:18" ht="12.75">
      <c r="A81" s="27"/>
      <c r="B81" s="20" t="s">
        <v>107</v>
      </c>
      <c r="C81" s="19"/>
      <c r="D81" s="21"/>
      <c r="E81" s="21" t="s">
        <v>25</v>
      </c>
      <c r="F81" s="21" t="s">
        <v>104</v>
      </c>
      <c r="G81" s="21" t="s">
        <v>15</v>
      </c>
      <c r="H81" s="21">
        <v>20</v>
      </c>
      <c r="I81" s="22">
        <v>0.75</v>
      </c>
      <c r="J81" s="21" t="s">
        <v>12</v>
      </c>
      <c r="K81" s="21">
        <v>90</v>
      </c>
      <c r="L81" s="21" t="s">
        <v>108</v>
      </c>
      <c r="M81" s="21"/>
      <c r="N81" s="21"/>
      <c r="O81" s="21"/>
      <c r="P81" s="21" t="s">
        <v>105</v>
      </c>
      <c r="Q81" s="21"/>
      <c r="R81" s="1"/>
    </row>
    <row r="82" spans="1:18" ht="12.75">
      <c r="A82" s="27"/>
      <c r="B82" s="20" t="s">
        <v>98</v>
      </c>
      <c r="C82" s="19"/>
      <c r="D82" s="21"/>
      <c r="E82" s="21" t="s">
        <v>25</v>
      </c>
      <c r="F82" s="21" t="s">
        <v>102</v>
      </c>
      <c r="G82" s="21" t="s">
        <v>15</v>
      </c>
      <c r="H82" s="21">
        <v>20</v>
      </c>
      <c r="I82" s="22">
        <v>0.75</v>
      </c>
      <c r="J82" s="21" t="s">
        <v>12</v>
      </c>
      <c r="K82" s="21">
        <v>90</v>
      </c>
      <c r="L82" s="21" t="s">
        <v>109</v>
      </c>
      <c r="M82" s="21">
        <v>60</v>
      </c>
      <c r="N82" s="21">
        <v>1</v>
      </c>
      <c r="O82" s="21" t="s">
        <v>90</v>
      </c>
      <c r="P82" s="21" t="s">
        <v>110</v>
      </c>
      <c r="Q82" s="21"/>
      <c r="R82" s="1"/>
    </row>
    <row r="83" spans="1:18" ht="12.75">
      <c r="A83" s="27"/>
      <c r="B83" s="20" t="s">
        <v>99</v>
      </c>
      <c r="C83" s="19"/>
      <c r="D83" s="21"/>
      <c r="E83" s="21" t="s">
        <v>25</v>
      </c>
      <c r="F83" s="21" t="s">
        <v>102</v>
      </c>
      <c r="G83" s="21" t="s">
        <v>15</v>
      </c>
      <c r="H83" s="21">
        <v>20</v>
      </c>
      <c r="I83" s="22">
        <v>0.75</v>
      </c>
      <c r="J83" s="21" t="s">
        <v>12</v>
      </c>
      <c r="K83" s="21">
        <v>90</v>
      </c>
      <c r="L83" s="21" t="s">
        <v>109</v>
      </c>
      <c r="M83" s="21"/>
      <c r="N83" s="21"/>
      <c r="O83" s="21"/>
      <c r="P83" s="21" t="s">
        <v>110</v>
      </c>
      <c r="Q83" s="21"/>
      <c r="R83" s="1"/>
    </row>
    <row r="84" spans="1:18" ht="12.75">
      <c r="A84" s="27"/>
      <c r="B84" s="20" t="s">
        <v>100</v>
      </c>
      <c r="C84" s="19"/>
      <c r="D84" s="21"/>
      <c r="E84" s="21" t="s">
        <v>25</v>
      </c>
      <c r="F84" s="21" t="s">
        <v>102</v>
      </c>
      <c r="G84" s="21" t="s">
        <v>15</v>
      </c>
      <c r="H84" s="21">
        <v>20</v>
      </c>
      <c r="I84" s="22">
        <v>0.75</v>
      </c>
      <c r="J84" s="21" t="s">
        <v>12</v>
      </c>
      <c r="K84" s="21">
        <v>90</v>
      </c>
      <c r="L84" s="21" t="s">
        <v>109</v>
      </c>
      <c r="M84" s="21"/>
      <c r="N84" s="21"/>
      <c r="O84" s="21"/>
      <c r="P84" s="21" t="s">
        <v>110</v>
      </c>
      <c r="Q84" s="21"/>
      <c r="R84" s="1"/>
    </row>
    <row r="85" spans="1:18" ht="12.75">
      <c r="A85" s="27"/>
      <c r="B85" s="20" t="s">
        <v>101</v>
      </c>
      <c r="C85" s="19"/>
      <c r="D85" s="21"/>
      <c r="E85" s="21" t="s">
        <v>25</v>
      </c>
      <c r="F85" s="21" t="s">
        <v>102</v>
      </c>
      <c r="G85" s="21" t="s">
        <v>15</v>
      </c>
      <c r="H85" s="21">
        <v>20</v>
      </c>
      <c r="I85" s="22">
        <v>0.75</v>
      </c>
      <c r="J85" s="21" t="s">
        <v>12</v>
      </c>
      <c r="K85" s="21">
        <v>90</v>
      </c>
      <c r="L85" s="21" t="s">
        <v>109</v>
      </c>
      <c r="M85" s="21"/>
      <c r="N85" s="21"/>
      <c r="O85" s="21"/>
      <c r="P85" s="21" t="s">
        <v>110</v>
      </c>
      <c r="Q85" s="21"/>
      <c r="R85" s="1"/>
    </row>
    <row r="86" spans="1:18" ht="12.75">
      <c r="A86" s="27"/>
      <c r="B86" s="20" t="s">
        <v>112</v>
      </c>
      <c r="C86" s="19"/>
      <c r="D86" s="21" t="s">
        <v>47</v>
      </c>
      <c r="E86" s="21" t="s">
        <v>48</v>
      </c>
      <c r="F86" s="21" t="s">
        <v>124</v>
      </c>
      <c r="G86" s="21" t="s">
        <v>15</v>
      </c>
      <c r="H86" s="21">
        <v>20</v>
      </c>
      <c r="I86" s="22">
        <v>0.75</v>
      </c>
      <c r="J86" s="21" t="s">
        <v>90</v>
      </c>
      <c r="K86" s="21">
        <v>190</v>
      </c>
      <c r="L86" s="21" t="s">
        <v>51</v>
      </c>
      <c r="M86" s="21">
        <v>60</v>
      </c>
      <c r="N86" s="21">
        <v>1.5</v>
      </c>
      <c r="O86" s="21" t="s">
        <v>90</v>
      </c>
      <c r="P86" s="21" t="s">
        <v>111</v>
      </c>
      <c r="Q86" s="21">
        <v>12</v>
      </c>
      <c r="R86" s="1"/>
    </row>
    <row r="87" spans="1:18" ht="12.75">
      <c r="A87" s="27"/>
      <c r="B87" s="20" t="s">
        <v>113</v>
      </c>
      <c r="C87" s="19"/>
      <c r="D87" s="21" t="s">
        <v>47</v>
      </c>
      <c r="E87" s="21" t="s">
        <v>48</v>
      </c>
      <c r="F87" s="21" t="s">
        <v>125</v>
      </c>
      <c r="G87" s="21" t="s">
        <v>15</v>
      </c>
      <c r="H87" s="21">
        <v>20</v>
      </c>
      <c r="I87" s="22">
        <v>0.75</v>
      </c>
      <c r="J87" s="21" t="s">
        <v>90</v>
      </c>
      <c r="K87" s="21">
        <v>190</v>
      </c>
      <c r="L87" s="21" t="s">
        <v>51</v>
      </c>
      <c r="M87" s="21"/>
      <c r="N87" s="21"/>
      <c r="O87" s="21"/>
      <c r="P87" s="21" t="s">
        <v>111</v>
      </c>
      <c r="Q87" s="21"/>
      <c r="R87" s="1"/>
    </row>
    <row r="88" spans="1:18" ht="12.75">
      <c r="A88" s="27"/>
      <c r="B88" s="20" t="s">
        <v>114</v>
      </c>
      <c r="C88" s="19"/>
      <c r="D88" s="21" t="s">
        <v>47</v>
      </c>
      <c r="E88" s="21" t="s">
        <v>48</v>
      </c>
      <c r="F88" s="21" t="s">
        <v>126</v>
      </c>
      <c r="G88" s="21" t="s">
        <v>15</v>
      </c>
      <c r="H88" s="21">
        <v>20</v>
      </c>
      <c r="I88" s="22">
        <v>0.75</v>
      </c>
      <c r="J88" s="21" t="s">
        <v>90</v>
      </c>
      <c r="K88" s="21">
        <v>190</v>
      </c>
      <c r="L88" s="21" t="s">
        <v>51</v>
      </c>
      <c r="M88" s="21"/>
      <c r="N88" s="21"/>
      <c r="O88" s="21"/>
      <c r="P88" s="21" t="s">
        <v>111</v>
      </c>
      <c r="Q88" s="21"/>
      <c r="R88" s="1"/>
    </row>
    <row r="89" spans="1:18" ht="12.75">
      <c r="A89" s="27"/>
      <c r="B89" s="20" t="s">
        <v>115</v>
      </c>
      <c r="C89" s="19"/>
      <c r="D89" s="21" t="s">
        <v>47</v>
      </c>
      <c r="E89" s="21" t="s">
        <v>48</v>
      </c>
      <c r="F89" s="21" t="s">
        <v>127</v>
      </c>
      <c r="G89" s="21" t="s">
        <v>15</v>
      </c>
      <c r="H89" s="21">
        <v>20</v>
      </c>
      <c r="I89" s="22">
        <v>0.75</v>
      </c>
      <c r="J89" s="21" t="s">
        <v>90</v>
      </c>
      <c r="K89" s="21">
        <v>190</v>
      </c>
      <c r="L89" s="21" t="s">
        <v>51</v>
      </c>
      <c r="M89" s="21"/>
      <c r="N89" s="21"/>
      <c r="O89" s="21"/>
      <c r="P89" s="21" t="s">
        <v>111</v>
      </c>
      <c r="Q89" s="21"/>
      <c r="R89" s="1"/>
    </row>
    <row r="90" spans="1:18" ht="12.75">
      <c r="A90" s="27"/>
      <c r="B90" s="20" t="s">
        <v>116</v>
      </c>
      <c r="C90" s="19"/>
      <c r="D90" s="21" t="s">
        <v>47</v>
      </c>
      <c r="E90" s="21" t="s">
        <v>48</v>
      </c>
      <c r="F90" s="21" t="s">
        <v>103</v>
      </c>
      <c r="G90" s="21" t="s">
        <v>15</v>
      </c>
      <c r="H90" s="21">
        <v>20</v>
      </c>
      <c r="I90" s="22">
        <v>0.75</v>
      </c>
      <c r="J90" s="21" t="s">
        <v>90</v>
      </c>
      <c r="K90" s="21">
        <v>190</v>
      </c>
      <c r="L90" s="21" t="s">
        <v>51</v>
      </c>
      <c r="M90" s="21"/>
      <c r="N90" s="21"/>
      <c r="O90" s="21"/>
      <c r="P90" s="21" t="s">
        <v>111</v>
      </c>
      <c r="Q90" s="21"/>
      <c r="R90" s="1"/>
    </row>
    <row r="91" spans="1:18" ht="12.75">
      <c r="A91" s="27"/>
      <c r="B91" s="20" t="s">
        <v>117</v>
      </c>
      <c r="C91" s="19"/>
      <c r="D91" s="21" t="s">
        <v>47</v>
      </c>
      <c r="E91" s="21" t="s">
        <v>48</v>
      </c>
      <c r="F91" s="21" t="s">
        <v>128</v>
      </c>
      <c r="G91" s="21" t="s">
        <v>15</v>
      </c>
      <c r="H91" s="21">
        <v>20</v>
      </c>
      <c r="I91" s="22">
        <v>0.75</v>
      </c>
      <c r="J91" s="21" t="s">
        <v>90</v>
      </c>
      <c r="K91" s="21">
        <v>190</v>
      </c>
      <c r="L91" s="21" t="s">
        <v>51</v>
      </c>
      <c r="M91" s="21"/>
      <c r="N91" s="21"/>
      <c r="O91" s="21"/>
      <c r="P91" s="21" t="s">
        <v>111</v>
      </c>
      <c r="Q91" s="21"/>
      <c r="R91" s="1"/>
    </row>
    <row r="92" spans="1:18" ht="12.75">
      <c r="A92" s="27"/>
      <c r="B92" s="20" t="s">
        <v>118</v>
      </c>
      <c r="C92" s="19"/>
      <c r="D92" s="21" t="s">
        <v>47</v>
      </c>
      <c r="E92" s="21" t="s">
        <v>48</v>
      </c>
      <c r="F92" s="21" t="s">
        <v>134</v>
      </c>
      <c r="G92" s="21" t="s">
        <v>15</v>
      </c>
      <c r="H92" s="21">
        <v>20</v>
      </c>
      <c r="I92" s="22">
        <v>0.75</v>
      </c>
      <c r="J92" s="21" t="s">
        <v>90</v>
      </c>
      <c r="K92" s="21">
        <v>190</v>
      </c>
      <c r="L92" s="21" t="s">
        <v>51</v>
      </c>
      <c r="M92" s="21">
        <v>60</v>
      </c>
      <c r="N92" s="21">
        <v>1.5</v>
      </c>
      <c r="O92" s="21" t="s">
        <v>90</v>
      </c>
      <c r="P92" s="21" t="s">
        <v>123</v>
      </c>
      <c r="Q92" s="21">
        <v>10</v>
      </c>
      <c r="R92" s="1"/>
    </row>
    <row r="93" spans="1:18" ht="12.75">
      <c r="A93" s="27"/>
      <c r="B93" s="20" t="s">
        <v>119</v>
      </c>
      <c r="C93" s="19"/>
      <c r="D93" s="21" t="s">
        <v>47</v>
      </c>
      <c r="E93" s="21" t="s">
        <v>48</v>
      </c>
      <c r="F93" s="21" t="s">
        <v>130</v>
      </c>
      <c r="G93" s="21" t="s">
        <v>15</v>
      </c>
      <c r="H93" s="21">
        <v>20</v>
      </c>
      <c r="I93" s="22">
        <v>0.75</v>
      </c>
      <c r="J93" s="21" t="s">
        <v>90</v>
      </c>
      <c r="K93" s="21">
        <v>190</v>
      </c>
      <c r="L93" s="21" t="s">
        <v>51</v>
      </c>
      <c r="M93" s="21"/>
      <c r="N93" s="21"/>
      <c r="O93" s="21"/>
      <c r="P93" s="21" t="s">
        <v>123</v>
      </c>
      <c r="Q93" s="21"/>
      <c r="R93" s="1"/>
    </row>
    <row r="94" spans="1:18" ht="12.75">
      <c r="A94" s="27"/>
      <c r="B94" s="20" t="s">
        <v>120</v>
      </c>
      <c r="C94" s="19"/>
      <c r="D94" s="21" t="s">
        <v>47</v>
      </c>
      <c r="E94" s="21" t="s">
        <v>48</v>
      </c>
      <c r="F94" s="21" t="s">
        <v>131</v>
      </c>
      <c r="G94" s="21" t="s">
        <v>15</v>
      </c>
      <c r="H94" s="21">
        <v>20</v>
      </c>
      <c r="I94" s="22">
        <v>0.75</v>
      </c>
      <c r="J94" s="21" t="s">
        <v>90</v>
      </c>
      <c r="K94" s="21">
        <v>190</v>
      </c>
      <c r="L94" s="21" t="s">
        <v>51</v>
      </c>
      <c r="M94" s="21"/>
      <c r="N94" s="21"/>
      <c r="O94" s="21"/>
      <c r="P94" s="21" t="s">
        <v>123</v>
      </c>
      <c r="Q94" s="21"/>
      <c r="R94" s="1"/>
    </row>
    <row r="95" spans="1:18" ht="12.75">
      <c r="A95" s="27"/>
      <c r="B95" s="20" t="s">
        <v>121</v>
      </c>
      <c r="C95" s="19"/>
      <c r="D95" s="21" t="s">
        <v>47</v>
      </c>
      <c r="E95" s="21" t="s">
        <v>48</v>
      </c>
      <c r="F95" s="21" t="s">
        <v>132</v>
      </c>
      <c r="G95" s="21" t="s">
        <v>15</v>
      </c>
      <c r="H95" s="21">
        <v>20</v>
      </c>
      <c r="I95" s="22">
        <v>0.75</v>
      </c>
      <c r="J95" s="21" t="s">
        <v>90</v>
      </c>
      <c r="K95" s="21">
        <v>190</v>
      </c>
      <c r="L95" s="21" t="s">
        <v>51</v>
      </c>
      <c r="M95" s="21"/>
      <c r="N95" s="21"/>
      <c r="O95" s="21"/>
      <c r="P95" s="21" t="s">
        <v>123</v>
      </c>
      <c r="Q95" s="21"/>
      <c r="R95" s="1"/>
    </row>
    <row r="96" spans="1:18" ht="12.75">
      <c r="A96" s="27"/>
      <c r="B96" s="20" t="s">
        <v>122</v>
      </c>
      <c r="C96" s="19"/>
      <c r="D96" s="21" t="s">
        <v>47</v>
      </c>
      <c r="E96" s="21" t="s">
        <v>48</v>
      </c>
      <c r="F96" s="21" t="s">
        <v>133</v>
      </c>
      <c r="G96" s="21" t="s">
        <v>15</v>
      </c>
      <c r="H96" s="21">
        <v>20</v>
      </c>
      <c r="I96" s="22">
        <v>0.75</v>
      </c>
      <c r="J96" s="21" t="s">
        <v>90</v>
      </c>
      <c r="K96" s="21">
        <v>190</v>
      </c>
      <c r="L96" s="21" t="s">
        <v>51</v>
      </c>
      <c r="M96" s="21"/>
      <c r="N96" s="21"/>
      <c r="O96" s="21"/>
      <c r="P96" s="21" t="s">
        <v>123</v>
      </c>
      <c r="Q96" s="21"/>
      <c r="R96" s="1"/>
    </row>
    <row r="97" spans="1:18" ht="12.75">
      <c r="A97" s="27"/>
      <c r="B97" s="20" t="s">
        <v>136</v>
      </c>
      <c r="C97" s="19"/>
      <c r="D97" s="21"/>
      <c r="E97" s="21" t="s">
        <v>472</v>
      </c>
      <c r="F97" s="21" t="s">
        <v>147</v>
      </c>
      <c r="G97" s="21" t="s">
        <v>15</v>
      </c>
      <c r="H97" s="21">
        <v>20</v>
      </c>
      <c r="I97" s="22">
        <v>0.75</v>
      </c>
      <c r="J97" s="21" t="s">
        <v>27</v>
      </c>
      <c r="K97" s="21">
        <v>990</v>
      </c>
      <c r="L97" s="21" t="s">
        <v>51</v>
      </c>
      <c r="M97" s="21">
        <v>300</v>
      </c>
      <c r="N97" s="21">
        <v>2</v>
      </c>
      <c r="O97" s="21" t="s">
        <v>27</v>
      </c>
      <c r="P97" s="21" t="s">
        <v>135</v>
      </c>
      <c r="Q97" s="21">
        <v>18</v>
      </c>
      <c r="R97" s="1"/>
    </row>
    <row r="98" spans="1:18" ht="12.75">
      <c r="A98" s="27"/>
      <c r="B98" s="20" t="s">
        <v>137</v>
      </c>
      <c r="C98" s="19"/>
      <c r="D98" s="21"/>
      <c r="E98" s="21" t="s">
        <v>472</v>
      </c>
      <c r="F98" s="21" t="s">
        <v>147</v>
      </c>
      <c r="G98" s="21" t="s">
        <v>15</v>
      </c>
      <c r="H98" s="21">
        <v>20</v>
      </c>
      <c r="I98" s="22">
        <v>0.75</v>
      </c>
      <c r="J98" s="21" t="s">
        <v>27</v>
      </c>
      <c r="K98" s="21">
        <v>990</v>
      </c>
      <c r="L98" s="21" t="s">
        <v>51</v>
      </c>
      <c r="M98" s="21"/>
      <c r="N98" s="21"/>
      <c r="O98" s="21"/>
      <c r="P98" s="21" t="s">
        <v>135</v>
      </c>
      <c r="Q98" s="21"/>
      <c r="R98" s="1"/>
    </row>
    <row r="99" spans="1:18" ht="12.75">
      <c r="A99" s="27"/>
      <c r="B99" s="20" t="s">
        <v>138</v>
      </c>
      <c r="C99" s="19"/>
      <c r="D99" s="21"/>
      <c r="E99" s="21" t="s">
        <v>472</v>
      </c>
      <c r="F99" s="21" t="s">
        <v>147</v>
      </c>
      <c r="G99" s="21" t="s">
        <v>15</v>
      </c>
      <c r="H99" s="21">
        <v>20</v>
      </c>
      <c r="I99" s="22">
        <v>0.75</v>
      </c>
      <c r="J99" s="21" t="s">
        <v>27</v>
      </c>
      <c r="K99" s="21">
        <v>990</v>
      </c>
      <c r="L99" s="21" t="s">
        <v>51</v>
      </c>
      <c r="M99" s="21"/>
      <c r="N99" s="21"/>
      <c r="O99" s="21"/>
      <c r="P99" s="21" t="s">
        <v>135</v>
      </c>
      <c r="Q99" s="21"/>
      <c r="R99" s="1"/>
    </row>
    <row r="100" spans="1:18" ht="12.75">
      <c r="A100" s="27"/>
      <c r="B100" s="20" t="s">
        <v>144</v>
      </c>
      <c r="C100" s="19"/>
      <c r="D100" s="21"/>
      <c r="E100" s="21" t="s">
        <v>472</v>
      </c>
      <c r="F100" s="21" t="s">
        <v>147</v>
      </c>
      <c r="G100" s="21" t="s">
        <v>15</v>
      </c>
      <c r="H100" s="21">
        <v>20</v>
      </c>
      <c r="I100" s="22">
        <v>0.75</v>
      </c>
      <c r="J100" s="21" t="s">
        <v>27</v>
      </c>
      <c r="K100" s="21">
        <v>990</v>
      </c>
      <c r="L100" s="21" t="s">
        <v>51</v>
      </c>
      <c r="M100" s="21"/>
      <c r="N100" s="21"/>
      <c r="O100" s="21"/>
      <c r="P100" s="21" t="s">
        <v>135</v>
      </c>
      <c r="Q100" s="21"/>
      <c r="R100" s="1"/>
    </row>
    <row r="101" spans="1:18" ht="12.75">
      <c r="A101" s="27"/>
      <c r="B101" s="20" t="s">
        <v>145</v>
      </c>
      <c r="C101" s="19"/>
      <c r="D101" s="21"/>
      <c r="E101" s="21" t="s">
        <v>472</v>
      </c>
      <c r="F101" s="21" t="s">
        <v>147</v>
      </c>
      <c r="G101" s="21" t="s">
        <v>15</v>
      </c>
      <c r="H101" s="21">
        <v>20</v>
      </c>
      <c r="I101" s="22">
        <v>0.75</v>
      </c>
      <c r="J101" s="21" t="s">
        <v>27</v>
      </c>
      <c r="K101" s="21">
        <v>990</v>
      </c>
      <c r="L101" s="21" t="s">
        <v>51</v>
      </c>
      <c r="M101" s="21"/>
      <c r="N101" s="21"/>
      <c r="O101" s="21"/>
      <c r="P101" s="21" t="s">
        <v>135</v>
      </c>
      <c r="Q101" s="21"/>
      <c r="R101" s="1"/>
    </row>
    <row r="102" spans="1:18" ht="12.75">
      <c r="A102" s="27"/>
      <c r="B102" s="20" t="s">
        <v>146</v>
      </c>
      <c r="C102" s="19"/>
      <c r="D102" s="21"/>
      <c r="E102" s="21" t="s">
        <v>472</v>
      </c>
      <c r="F102" s="21" t="s">
        <v>147</v>
      </c>
      <c r="G102" s="21" t="s">
        <v>15</v>
      </c>
      <c r="H102" s="21">
        <v>20</v>
      </c>
      <c r="I102" s="22">
        <v>0.75</v>
      </c>
      <c r="J102" s="21" t="s">
        <v>27</v>
      </c>
      <c r="K102" s="21">
        <v>990</v>
      </c>
      <c r="L102" s="21" t="s">
        <v>51</v>
      </c>
      <c r="M102" s="21"/>
      <c r="N102" s="21"/>
      <c r="O102" s="21"/>
      <c r="P102" s="21" t="s">
        <v>135</v>
      </c>
      <c r="Q102" s="21"/>
      <c r="R102" s="1"/>
    </row>
    <row r="103" spans="1:18" ht="12.75">
      <c r="A103" s="27"/>
      <c r="B103" s="20" t="s">
        <v>139</v>
      </c>
      <c r="C103" s="19"/>
      <c r="D103" s="21"/>
      <c r="E103" s="21" t="s">
        <v>472</v>
      </c>
      <c r="F103" s="21" t="s">
        <v>149</v>
      </c>
      <c r="G103" s="21" t="s">
        <v>15</v>
      </c>
      <c r="H103" s="21">
        <v>20</v>
      </c>
      <c r="I103" s="22">
        <v>0.75</v>
      </c>
      <c r="J103" s="21" t="s">
        <v>27</v>
      </c>
      <c r="K103" s="21">
        <v>990</v>
      </c>
      <c r="L103" s="21" t="s">
        <v>51</v>
      </c>
      <c r="M103" s="21">
        <v>300</v>
      </c>
      <c r="N103" s="21">
        <v>2</v>
      </c>
      <c r="O103" s="21" t="s">
        <v>27</v>
      </c>
      <c r="P103" s="21" t="s">
        <v>148</v>
      </c>
      <c r="Q103" s="21">
        <v>16</v>
      </c>
      <c r="R103" s="1"/>
    </row>
    <row r="104" spans="1:18" ht="12.75">
      <c r="A104" s="27"/>
      <c r="B104" s="20" t="s">
        <v>140</v>
      </c>
      <c r="C104" s="19"/>
      <c r="D104" s="21"/>
      <c r="E104" s="21" t="s">
        <v>472</v>
      </c>
      <c r="F104" s="21" t="s">
        <v>149</v>
      </c>
      <c r="G104" s="21" t="s">
        <v>15</v>
      </c>
      <c r="H104" s="21">
        <v>20</v>
      </c>
      <c r="I104" s="22">
        <v>0.75</v>
      </c>
      <c r="J104" s="21" t="s">
        <v>27</v>
      </c>
      <c r="K104" s="21">
        <v>990</v>
      </c>
      <c r="L104" s="21" t="s">
        <v>51</v>
      </c>
      <c r="M104" s="21"/>
      <c r="N104" s="21"/>
      <c r="O104" s="21"/>
      <c r="P104" s="21" t="s">
        <v>148</v>
      </c>
      <c r="Q104" s="21"/>
      <c r="R104" s="1"/>
    </row>
    <row r="105" spans="1:18" ht="12.75">
      <c r="A105" s="27"/>
      <c r="B105" s="20" t="s">
        <v>141</v>
      </c>
      <c r="C105" s="19"/>
      <c r="D105" s="21"/>
      <c r="E105" s="21" t="s">
        <v>472</v>
      </c>
      <c r="F105" s="21" t="s">
        <v>149</v>
      </c>
      <c r="G105" s="21" t="s">
        <v>15</v>
      </c>
      <c r="H105" s="21">
        <v>20</v>
      </c>
      <c r="I105" s="22">
        <v>0.75</v>
      </c>
      <c r="J105" s="21" t="s">
        <v>27</v>
      </c>
      <c r="K105" s="21">
        <v>990</v>
      </c>
      <c r="L105" s="21" t="s">
        <v>51</v>
      </c>
      <c r="M105" s="21"/>
      <c r="N105" s="21"/>
      <c r="O105" s="21"/>
      <c r="P105" s="21" t="s">
        <v>148</v>
      </c>
      <c r="Q105" s="21"/>
      <c r="R105" s="1"/>
    </row>
    <row r="106" spans="1:18" ht="12.75">
      <c r="A106" s="27"/>
      <c r="B106" s="20" t="s">
        <v>142</v>
      </c>
      <c r="C106" s="19"/>
      <c r="D106" s="21"/>
      <c r="E106" s="21" t="s">
        <v>472</v>
      </c>
      <c r="F106" s="21" t="s">
        <v>149</v>
      </c>
      <c r="G106" s="21" t="s">
        <v>15</v>
      </c>
      <c r="H106" s="21">
        <v>20</v>
      </c>
      <c r="I106" s="22">
        <v>0.75</v>
      </c>
      <c r="J106" s="21" t="s">
        <v>27</v>
      </c>
      <c r="K106" s="21">
        <v>990</v>
      </c>
      <c r="L106" s="21" t="s">
        <v>51</v>
      </c>
      <c r="M106" s="21"/>
      <c r="N106" s="21"/>
      <c r="O106" s="21"/>
      <c r="P106" s="21" t="s">
        <v>148</v>
      </c>
      <c r="Q106" s="21"/>
      <c r="R106" s="1"/>
    </row>
    <row r="107" spans="1:18" ht="12.75">
      <c r="A107" s="27"/>
      <c r="B107" s="20" t="s">
        <v>143</v>
      </c>
      <c r="C107" s="19"/>
      <c r="D107" s="21"/>
      <c r="E107" s="21" t="s">
        <v>472</v>
      </c>
      <c r="F107" s="21" t="s">
        <v>149</v>
      </c>
      <c r="G107" s="21" t="s">
        <v>15</v>
      </c>
      <c r="H107" s="21">
        <v>20</v>
      </c>
      <c r="I107" s="22">
        <v>0.75</v>
      </c>
      <c r="J107" s="21" t="s">
        <v>27</v>
      </c>
      <c r="K107" s="21">
        <v>990</v>
      </c>
      <c r="L107" s="21" t="s">
        <v>51</v>
      </c>
      <c r="M107" s="21"/>
      <c r="N107" s="21"/>
      <c r="O107" s="21"/>
      <c r="P107" s="21" t="s">
        <v>148</v>
      </c>
      <c r="Q107" s="21"/>
      <c r="R107" s="1"/>
    </row>
    <row r="108" spans="1:18" ht="12.75">
      <c r="A108" s="27"/>
      <c r="B108" s="20" t="s">
        <v>153</v>
      </c>
      <c r="C108" s="19"/>
      <c r="D108" s="21"/>
      <c r="E108" s="21" t="s">
        <v>25</v>
      </c>
      <c r="F108" s="21" t="s">
        <v>149</v>
      </c>
      <c r="G108" s="21" t="s">
        <v>15</v>
      </c>
      <c r="H108" s="21">
        <v>20</v>
      </c>
      <c r="I108" s="22">
        <v>0.75</v>
      </c>
      <c r="J108" s="21" t="s">
        <v>27</v>
      </c>
      <c r="K108" s="21">
        <v>280</v>
      </c>
      <c r="L108" s="21" t="s">
        <v>30</v>
      </c>
      <c r="M108" s="21">
        <v>250</v>
      </c>
      <c r="N108" s="21">
        <v>1.25</v>
      </c>
      <c r="O108" s="21" t="s">
        <v>27</v>
      </c>
      <c r="P108" s="21" t="s">
        <v>150</v>
      </c>
      <c r="Q108" s="21">
        <v>5</v>
      </c>
      <c r="R108" s="1"/>
    </row>
    <row r="109" spans="1:18" ht="12.75">
      <c r="A109" s="27"/>
      <c r="B109" s="20" t="s">
        <v>151</v>
      </c>
      <c r="C109" s="19"/>
      <c r="D109" s="21"/>
      <c r="E109" s="21" t="s">
        <v>25</v>
      </c>
      <c r="F109" s="21" t="s">
        <v>156</v>
      </c>
      <c r="G109" s="21" t="s">
        <v>15</v>
      </c>
      <c r="H109" s="21">
        <v>20</v>
      </c>
      <c r="I109" s="22">
        <v>0.75</v>
      </c>
      <c r="J109" s="21" t="s">
        <v>27</v>
      </c>
      <c r="K109" s="21">
        <v>280</v>
      </c>
      <c r="L109" s="21" t="s">
        <v>30</v>
      </c>
      <c r="M109" s="21"/>
      <c r="N109" s="21"/>
      <c r="O109" s="21"/>
      <c r="P109" s="21" t="s">
        <v>150</v>
      </c>
      <c r="Q109" s="21"/>
      <c r="R109" s="1"/>
    </row>
    <row r="110" spans="1:18" ht="12.75">
      <c r="A110" s="27"/>
      <c r="B110" s="20" t="s">
        <v>152</v>
      </c>
      <c r="C110" s="19"/>
      <c r="D110" s="21"/>
      <c r="E110" s="21" t="s">
        <v>25</v>
      </c>
      <c r="F110" s="21" t="s">
        <v>156</v>
      </c>
      <c r="G110" s="21" t="s">
        <v>15</v>
      </c>
      <c r="H110" s="21">
        <v>20</v>
      </c>
      <c r="I110" s="22">
        <v>0.75</v>
      </c>
      <c r="J110" s="21" t="s">
        <v>27</v>
      </c>
      <c r="K110" s="21">
        <v>280</v>
      </c>
      <c r="L110" s="21" t="s">
        <v>30</v>
      </c>
      <c r="M110" s="21"/>
      <c r="N110" s="21"/>
      <c r="O110" s="21"/>
      <c r="P110" s="21" t="s">
        <v>150</v>
      </c>
      <c r="Q110" s="21"/>
      <c r="R110" s="1"/>
    </row>
    <row r="111" spans="1:18" ht="12.75">
      <c r="A111" s="27"/>
      <c r="B111" s="20" t="s">
        <v>154</v>
      </c>
      <c r="C111" s="19"/>
      <c r="D111" s="21"/>
      <c r="E111" s="21" t="s">
        <v>25</v>
      </c>
      <c r="F111" s="21" t="s">
        <v>149</v>
      </c>
      <c r="G111" s="21" t="s">
        <v>15</v>
      </c>
      <c r="H111" s="21">
        <v>20</v>
      </c>
      <c r="I111" s="22">
        <v>0.75</v>
      </c>
      <c r="J111" s="21" t="s">
        <v>27</v>
      </c>
      <c r="K111" s="21">
        <v>280</v>
      </c>
      <c r="L111" s="21" t="s">
        <v>30</v>
      </c>
      <c r="M111" s="21"/>
      <c r="N111" s="21"/>
      <c r="O111" s="21"/>
      <c r="P111" s="21" t="s">
        <v>150</v>
      </c>
      <c r="Q111" s="21"/>
      <c r="R111" s="1"/>
    </row>
    <row r="112" spans="1:18" ht="12.75">
      <c r="A112" s="27"/>
      <c r="B112" s="20" t="s">
        <v>155</v>
      </c>
      <c r="C112" s="19"/>
      <c r="D112" s="21"/>
      <c r="E112" s="21" t="s">
        <v>25</v>
      </c>
      <c r="F112" s="21" t="s">
        <v>157</v>
      </c>
      <c r="G112" s="21" t="s">
        <v>15</v>
      </c>
      <c r="H112" s="21">
        <v>20</v>
      </c>
      <c r="I112" s="22">
        <v>0.75</v>
      </c>
      <c r="J112" s="21" t="s">
        <v>27</v>
      </c>
      <c r="K112" s="21">
        <v>280</v>
      </c>
      <c r="L112" s="21" t="s">
        <v>30</v>
      </c>
      <c r="M112" s="21"/>
      <c r="N112" s="21"/>
      <c r="O112" s="21"/>
      <c r="P112" s="21" t="s">
        <v>150</v>
      </c>
      <c r="Q112" s="21"/>
      <c r="R112" s="1"/>
    </row>
    <row r="113" spans="1:18" ht="12.75">
      <c r="A113" s="27"/>
      <c r="B113" s="20" t="s">
        <v>158</v>
      </c>
      <c r="C113" s="19"/>
      <c r="D113" s="21"/>
      <c r="E113" s="21" t="s">
        <v>25</v>
      </c>
      <c r="F113" s="21" t="s">
        <v>149</v>
      </c>
      <c r="G113" s="21" t="s">
        <v>15</v>
      </c>
      <c r="H113" s="21">
        <v>20</v>
      </c>
      <c r="I113" s="22">
        <v>0.75</v>
      </c>
      <c r="J113" s="21" t="s">
        <v>27</v>
      </c>
      <c r="K113" s="21">
        <v>280</v>
      </c>
      <c r="L113" s="21" t="s">
        <v>108</v>
      </c>
      <c r="M113" s="21">
        <v>250</v>
      </c>
      <c r="N113" s="21">
        <v>0.75</v>
      </c>
      <c r="O113" s="21" t="s">
        <v>27</v>
      </c>
      <c r="P113" s="21" t="s">
        <v>159</v>
      </c>
      <c r="Q113" s="21">
        <v>1</v>
      </c>
      <c r="R113" s="1"/>
    </row>
    <row r="114" spans="1:18" ht="12.75">
      <c r="A114" s="27"/>
      <c r="B114" s="20" t="s">
        <v>154</v>
      </c>
      <c r="C114" s="19"/>
      <c r="D114" s="21"/>
      <c r="E114" s="21" t="s">
        <v>25</v>
      </c>
      <c r="F114" s="21" t="s">
        <v>149</v>
      </c>
      <c r="G114" s="21" t="s">
        <v>15</v>
      </c>
      <c r="H114" s="21">
        <v>20</v>
      </c>
      <c r="I114" s="22">
        <v>0.75</v>
      </c>
      <c r="J114" s="21" t="s">
        <v>27</v>
      </c>
      <c r="K114" s="21">
        <v>280</v>
      </c>
      <c r="L114" s="21" t="s">
        <v>109</v>
      </c>
      <c r="M114" s="21">
        <v>250</v>
      </c>
      <c r="N114" s="21">
        <v>1</v>
      </c>
      <c r="O114" s="21" t="s">
        <v>27</v>
      </c>
      <c r="P114" s="21" t="s">
        <v>160</v>
      </c>
      <c r="Q114" s="21">
        <v>2</v>
      </c>
      <c r="R114" s="1"/>
    </row>
    <row r="115" spans="1:18" ht="12.75">
      <c r="A115" s="27"/>
      <c r="B115" s="20" t="s">
        <v>155</v>
      </c>
      <c r="C115" s="19"/>
      <c r="D115" s="21"/>
      <c r="E115" s="21" t="s">
        <v>25</v>
      </c>
      <c r="F115" s="21" t="s">
        <v>157</v>
      </c>
      <c r="G115" s="21" t="s">
        <v>15</v>
      </c>
      <c r="H115" s="21">
        <v>20</v>
      </c>
      <c r="I115" s="22">
        <v>0.75</v>
      </c>
      <c r="J115" s="21" t="s">
        <v>27</v>
      </c>
      <c r="K115" s="21">
        <v>280</v>
      </c>
      <c r="L115" s="21" t="s">
        <v>109</v>
      </c>
      <c r="M115" s="21"/>
      <c r="N115" s="21"/>
      <c r="O115" s="21"/>
      <c r="P115" s="21" t="s">
        <v>160</v>
      </c>
      <c r="Q115" s="21"/>
      <c r="R115" s="1"/>
    </row>
    <row r="116" spans="1:18" ht="12.75">
      <c r="A116" s="27"/>
      <c r="B116" s="20" t="s">
        <v>161</v>
      </c>
      <c r="C116" s="19"/>
      <c r="D116" s="21" t="s">
        <v>47</v>
      </c>
      <c r="E116" s="21" t="s">
        <v>48</v>
      </c>
      <c r="F116" s="21" t="s">
        <v>165</v>
      </c>
      <c r="G116" s="21" t="s">
        <v>15</v>
      </c>
      <c r="H116" s="21">
        <v>20</v>
      </c>
      <c r="I116" s="22">
        <v>0.75</v>
      </c>
      <c r="J116" s="21" t="s">
        <v>27</v>
      </c>
      <c r="K116" s="21">
        <v>550</v>
      </c>
      <c r="L116" s="21" t="s">
        <v>51</v>
      </c>
      <c r="M116" s="21">
        <v>250</v>
      </c>
      <c r="N116" s="21">
        <v>1.5</v>
      </c>
      <c r="O116" s="21" t="s">
        <v>27</v>
      </c>
      <c r="P116" s="21" t="s">
        <v>168</v>
      </c>
      <c r="Q116" s="21">
        <v>8</v>
      </c>
      <c r="R116" s="1"/>
    </row>
    <row r="117" spans="1:18" ht="12.75">
      <c r="A117" s="27"/>
      <c r="B117" s="20" t="s">
        <v>162</v>
      </c>
      <c r="C117" s="19"/>
      <c r="D117" s="21" t="s">
        <v>47</v>
      </c>
      <c r="E117" s="21" t="s">
        <v>48</v>
      </c>
      <c r="F117" s="21" t="s">
        <v>157</v>
      </c>
      <c r="G117" s="21" t="s">
        <v>15</v>
      </c>
      <c r="H117" s="21">
        <v>20</v>
      </c>
      <c r="I117" s="22">
        <v>0.75</v>
      </c>
      <c r="J117" s="21" t="s">
        <v>27</v>
      </c>
      <c r="K117" s="21">
        <v>550</v>
      </c>
      <c r="L117" s="21" t="s">
        <v>51</v>
      </c>
      <c r="M117" s="21"/>
      <c r="N117" s="21"/>
      <c r="O117" s="21"/>
      <c r="P117" s="21" t="s">
        <v>168</v>
      </c>
      <c r="Q117" s="21"/>
      <c r="R117" s="1"/>
    </row>
    <row r="118" spans="1:18" ht="12.75">
      <c r="A118" s="27"/>
      <c r="B118" s="20" t="s">
        <v>163</v>
      </c>
      <c r="C118" s="19"/>
      <c r="D118" s="21" t="s">
        <v>47</v>
      </c>
      <c r="E118" s="21" t="s">
        <v>48</v>
      </c>
      <c r="F118" s="21" t="s">
        <v>166</v>
      </c>
      <c r="G118" s="21" t="s">
        <v>15</v>
      </c>
      <c r="H118" s="21">
        <v>20</v>
      </c>
      <c r="I118" s="22">
        <v>0.75</v>
      </c>
      <c r="J118" s="21" t="s">
        <v>27</v>
      </c>
      <c r="K118" s="21">
        <v>550</v>
      </c>
      <c r="L118" s="21" t="s">
        <v>51</v>
      </c>
      <c r="M118" s="21"/>
      <c r="N118" s="21"/>
      <c r="O118" s="21"/>
      <c r="P118" s="21" t="s">
        <v>168</v>
      </c>
      <c r="Q118" s="21"/>
      <c r="R118" s="1"/>
    </row>
    <row r="119" spans="1:18" ht="12.75">
      <c r="A119" s="27"/>
      <c r="B119" s="20" t="s">
        <v>164</v>
      </c>
      <c r="C119" s="19"/>
      <c r="D119" s="21" t="s">
        <v>47</v>
      </c>
      <c r="E119" s="21" t="s">
        <v>48</v>
      </c>
      <c r="F119" s="21" t="s">
        <v>167</v>
      </c>
      <c r="G119" s="21" t="s">
        <v>15</v>
      </c>
      <c r="H119" s="21">
        <v>20</v>
      </c>
      <c r="I119" s="22">
        <v>0.75</v>
      </c>
      <c r="J119" s="21" t="s">
        <v>27</v>
      </c>
      <c r="K119" s="21">
        <v>550</v>
      </c>
      <c r="L119" s="21" t="s">
        <v>51</v>
      </c>
      <c r="M119" s="21"/>
      <c r="N119" s="21"/>
      <c r="O119" s="21"/>
      <c r="P119" s="21" t="s">
        <v>168</v>
      </c>
      <c r="Q119" s="21"/>
      <c r="R119" s="1"/>
    </row>
    <row r="120" spans="1:18" ht="12.75">
      <c r="A120" s="27"/>
      <c r="B120" s="20" t="s">
        <v>174</v>
      </c>
      <c r="C120" s="19"/>
      <c r="D120" s="21"/>
      <c r="E120" s="21" t="s">
        <v>25</v>
      </c>
      <c r="F120" s="21" t="s">
        <v>173</v>
      </c>
      <c r="G120" s="21" t="s">
        <v>15</v>
      </c>
      <c r="H120" s="21">
        <v>20</v>
      </c>
      <c r="I120" s="22">
        <v>0.75</v>
      </c>
      <c r="J120" s="21" t="s">
        <v>90</v>
      </c>
      <c r="K120" s="21">
        <v>110</v>
      </c>
      <c r="L120" s="21" t="s">
        <v>51</v>
      </c>
      <c r="M120" s="21">
        <v>80</v>
      </c>
      <c r="N120" s="21">
        <v>0.75</v>
      </c>
      <c r="O120" s="21" t="s">
        <v>12</v>
      </c>
      <c r="P120" s="21" t="s">
        <v>171</v>
      </c>
      <c r="Q120" s="21">
        <v>2</v>
      </c>
      <c r="R120" s="1"/>
    </row>
    <row r="121" spans="1:18" ht="12.75">
      <c r="A121" s="27"/>
      <c r="B121" s="20" t="s">
        <v>172</v>
      </c>
      <c r="C121" s="19"/>
      <c r="D121" s="21"/>
      <c r="E121" s="21" t="s">
        <v>25</v>
      </c>
      <c r="F121" s="21" t="s">
        <v>173</v>
      </c>
      <c r="G121" s="21" t="s">
        <v>15</v>
      </c>
      <c r="H121" s="21">
        <v>20</v>
      </c>
      <c r="I121" s="22">
        <v>0.75</v>
      </c>
      <c r="J121" s="21" t="s">
        <v>90</v>
      </c>
      <c r="K121" s="21">
        <v>110</v>
      </c>
      <c r="L121" s="21" t="s">
        <v>51</v>
      </c>
      <c r="M121" s="21"/>
      <c r="N121" s="21"/>
      <c r="O121" s="21"/>
      <c r="P121" s="21" t="s">
        <v>171</v>
      </c>
      <c r="Q121" s="21"/>
      <c r="R121" s="1"/>
    </row>
    <row r="122" spans="1:18" ht="12.75">
      <c r="A122" s="27"/>
      <c r="B122" s="20" t="s">
        <v>172</v>
      </c>
      <c r="C122" s="19"/>
      <c r="D122" s="21"/>
      <c r="E122" s="21" t="s">
        <v>25</v>
      </c>
      <c r="F122" s="21" t="s">
        <v>173</v>
      </c>
      <c r="G122" s="21" t="s">
        <v>15</v>
      </c>
      <c r="H122" s="21">
        <v>20</v>
      </c>
      <c r="I122" s="22">
        <v>0.75</v>
      </c>
      <c r="J122" s="21" t="s">
        <v>12</v>
      </c>
      <c r="K122" s="21">
        <v>110</v>
      </c>
      <c r="L122" s="21" t="s">
        <v>109</v>
      </c>
      <c r="M122" s="21">
        <v>100</v>
      </c>
      <c r="N122" s="21">
        <v>0.75</v>
      </c>
      <c r="O122" s="21" t="s">
        <v>12</v>
      </c>
      <c r="P122" s="21" t="s">
        <v>175</v>
      </c>
      <c r="Q122" s="21">
        <v>1</v>
      </c>
      <c r="R122" s="1"/>
    </row>
    <row r="123" spans="1:18" ht="12.75">
      <c r="A123" s="27"/>
      <c r="B123" s="20" t="s">
        <v>176</v>
      </c>
      <c r="C123" s="19"/>
      <c r="D123" s="21" t="s">
        <v>47</v>
      </c>
      <c r="E123" s="21" t="s">
        <v>48</v>
      </c>
      <c r="F123" s="21" t="s">
        <v>177</v>
      </c>
      <c r="G123" s="21" t="s">
        <v>15</v>
      </c>
      <c r="H123" s="21">
        <v>20</v>
      </c>
      <c r="I123" s="22">
        <v>0.75</v>
      </c>
      <c r="J123" s="21" t="s">
        <v>90</v>
      </c>
      <c r="K123" s="21">
        <v>220</v>
      </c>
      <c r="L123" s="21" t="s">
        <v>51</v>
      </c>
      <c r="M123" s="21">
        <v>80</v>
      </c>
      <c r="N123" s="21">
        <v>1.25</v>
      </c>
      <c r="O123" s="21" t="s">
        <v>12</v>
      </c>
      <c r="P123" s="21" t="s">
        <v>168</v>
      </c>
      <c r="Q123" s="21">
        <v>6</v>
      </c>
      <c r="R123" s="1"/>
    </row>
    <row r="124" spans="1:18" ht="12.75">
      <c r="A124" s="27"/>
      <c r="B124" s="20" t="s">
        <v>178</v>
      </c>
      <c r="C124" s="19"/>
      <c r="D124" s="21" t="s">
        <v>47</v>
      </c>
      <c r="E124" s="21" t="s">
        <v>48</v>
      </c>
      <c r="F124" s="21" t="s">
        <v>180</v>
      </c>
      <c r="G124" s="21" t="s">
        <v>15</v>
      </c>
      <c r="H124" s="21">
        <v>20</v>
      </c>
      <c r="I124" s="22">
        <v>0.75</v>
      </c>
      <c r="J124" s="21" t="s">
        <v>90</v>
      </c>
      <c r="K124" s="21">
        <v>220</v>
      </c>
      <c r="L124" s="21" t="s">
        <v>51</v>
      </c>
      <c r="M124" s="21"/>
      <c r="N124" s="21"/>
      <c r="O124" s="21"/>
      <c r="P124" s="21" t="s">
        <v>168</v>
      </c>
      <c r="Q124" s="21"/>
      <c r="R124" s="1"/>
    </row>
    <row r="125" spans="1:18" ht="12.75">
      <c r="A125" s="27"/>
      <c r="B125" s="20" t="s">
        <v>179</v>
      </c>
      <c r="C125" s="19"/>
      <c r="D125" s="21" t="s">
        <v>47</v>
      </c>
      <c r="E125" s="21" t="s">
        <v>48</v>
      </c>
      <c r="F125" s="21" t="s">
        <v>181</v>
      </c>
      <c r="G125" s="21" t="s">
        <v>15</v>
      </c>
      <c r="H125" s="21">
        <v>20</v>
      </c>
      <c r="I125" s="22">
        <v>0.75</v>
      </c>
      <c r="J125" s="21" t="s">
        <v>90</v>
      </c>
      <c r="K125" s="21">
        <v>220</v>
      </c>
      <c r="L125" s="21" t="s">
        <v>51</v>
      </c>
      <c r="M125" s="21"/>
      <c r="N125" s="21"/>
      <c r="O125" s="21"/>
      <c r="P125" s="21" t="s">
        <v>168</v>
      </c>
      <c r="Q125" s="21"/>
      <c r="R125" s="1"/>
    </row>
    <row r="126" spans="1:18" ht="12.75">
      <c r="A126" s="27"/>
      <c r="B126" s="20" t="s">
        <v>182</v>
      </c>
      <c r="C126" s="19"/>
      <c r="D126" s="21" t="s">
        <v>47</v>
      </c>
      <c r="E126" s="21" t="s">
        <v>48</v>
      </c>
      <c r="F126" s="21" t="s">
        <v>184</v>
      </c>
      <c r="G126" s="21" t="s">
        <v>15</v>
      </c>
      <c r="H126" s="21">
        <v>20</v>
      </c>
      <c r="I126" s="22">
        <v>0.75</v>
      </c>
      <c r="J126" s="21" t="s">
        <v>90</v>
      </c>
      <c r="K126" s="21">
        <v>300</v>
      </c>
      <c r="L126" s="21" t="s">
        <v>51</v>
      </c>
      <c r="M126" s="21">
        <v>120</v>
      </c>
      <c r="N126" s="21">
        <v>1</v>
      </c>
      <c r="O126" s="21" t="s">
        <v>27</v>
      </c>
      <c r="P126" s="21" t="s">
        <v>171</v>
      </c>
      <c r="Q126" s="21">
        <v>6</v>
      </c>
      <c r="R126" s="1"/>
    </row>
    <row r="127" spans="1:18" ht="12.75">
      <c r="A127" s="27"/>
      <c r="B127" s="20" t="s">
        <v>183</v>
      </c>
      <c r="C127" s="19"/>
      <c r="D127" s="21" t="s">
        <v>47</v>
      </c>
      <c r="E127" s="21" t="s">
        <v>48</v>
      </c>
      <c r="F127" s="21" t="s">
        <v>184</v>
      </c>
      <c r="G127" s="21" t="s">
        <v>15</v>
      </c>
      <c r="H127" s="21">
        <v>20</v>
      </c>
      <c r="I127" s="22">
        <v>0.75</v>
      </c>
      <c r="J127" s="21" t="s">
        <v>90</v>
      </c>
      <c r="K127" s="21">
        <v>300</v>
      </c>
      <c r="L127" s="21" t="s">
        <v>51</v>
      </c>
      <c r="M127" s="21"/>
      <c r="N127" s="21"/>
      <c r="O127" s="21"/>
      <c r="P127" s="21" t="s">
        <v>171</v>
      </c>
      <c r="Q127" s="21"/>
      <c r="R127" s="1"/>
    </row>
    <row r="128" spans="1:18" ht="12.75">
      <c r="A128" s="27"/>
      <c r="B128" s="20" t="s">
        <v>169</v>
      </c>
      <c r="C128" s="19"/>
      <c r="D128" s="23" t="s">
        <v>185</v>
      </c>
      <c r="E128" s="21" t="s">
        <v>186</v>
      </c>
      <c r="F128" s="21"/>
      <c r="G128" s="21"/>
      <c r="H128" s="21"/>
      <c r="I128" s="24"/>
      <c r="J128" s="21"/>
      <c r="K128" s="21"/>
      <c r="L128" s="21"/>
      <c r="M128" s="21"/>
      <c r="N128" s="21"/>
      <c r="O128" s="21"/>
      <c r="P128" s="21"/>
      <c r="Q128" s="21"/>
      <c r="R128" s="1"/>
    </row>
    <row r="129" spans="1:18" ht="25.5">
      <c r="A129" s="27"/>
      <c r="B129" s="20" t="s">
        <v>187</v>
      </c>
      <c r="C129" s="19"/>
      <c r="D129" s="113" t="s">
        <v>188</v>
      </c>
      <c r="E129" s="21" t="s">
        <v>186</v>
      </c>
      <c r="F129" s="21"/>
      <c r="G129" s="21"/>
      <c r="H129" s="21">
        <v>30</v>
      </c>
      <c r="I129" s="22">
        <v>0.75</v>
      </c>
      <c r="J129" s="21" t="s">
        <v>12</v>
      </c>
      <c r="K129" s="21">
        <v>110</v>
      </c>
      <c r="L129" s="21" t="s">
        <v>202</v>
      </c>
      <c r="M129" s="21"/>
      <c r="N129" s="21"/>
      <c r="O129" s="21"/>
      <c r="P129" s="21"/>
      <c r="Q129" s="21"/>
      <c r="R129" s="1"/>
    </row>
    <row r="130" spans="1:18" ht="25.5">
      <c r="A130" s="27"/>
      <c r="B130" s="20" t="s">
        <v>227</v>
      </c>
      <c r="C130" s="19"/>
      <c r="D130" s="113" t="s">
        <v>188</v>
      </c>
      <c r="E130" s="21" t="s">
        <v>186</v>
      </c>
      <c r="F130" s="21"/>
      <c r="G130" s="21"/>
      <c r="H130" s="21">
        <v>30</v>
      </c>
      <c r="I130" s="22">
        <v>0.75</v>
      </c>
      <c r="J130" s="21" t="s">
        <v>12</v>
      </c>
      <c r="K130" s="21">
        <v>110</v>
      </c>
      <c r="L130" s="21" t="s">
        <v>202</v>
      </c>
      <c r="M130" s="21"/>
      <c r="N130" s="21"/>
      <c r="O130" s="21"/>
      <c r="P130" s="21"/>
      <c r="Q130" s="21"/>
      <c r="R130" s="1"/>
    </row>
    <row r="131" spans="1:18" ht="12.75">
      <c r="A131" s="27"/>
      <c r="B131" s="20" t="s">
        <v>228</v>
      </c>
      <c r="C131" s="19"/>
      <c r="D131" s="21" t="s">
        <v>189</v>
      </c>
      <c r="E131" s="21" t="s">
        <v>230</v>
      </c>
      <c r="F131" s="21"/>
      <c r="G131" s="21"/>
      <c r="H131" s="21">
        <v>30</v>
      </c>
      <c r="I131" s="22">
        <v>0.75</v>
      </c>
      <c r="J131" s="21" t="s">
        <v>12</v>
      </c>
      <c r="K131" s="21">
        <v>110</v>
      </c>
      <c r="L131" s="21" t="s">
        <v>202</v>
      </c>
      <c r="M131" s="21"/>
      <c r="N131" s="21"/>
      <c r="O131" s="21"/>
      <c r="P131" s="21"/>
      <c r="Q131" s="21"/>
      <c r="R131" s="1"/>
    </row>
    <row r="132" spans="1:18" ht="12.75">
      <c r="A132" s="27"/>
      <c r="B132" s="20" t="s">
        <v>229</v>
      </c>
      <c r="C132" s="19"/>
      <c r="D132" s="21" t="s">
        <v>189</v>
      </c>
      <c r="E132" s="21" t="s">
        <v>230</v>
      </c>
      <c r="F132" s="21"/>
      <c r="G132" s="21"/>
      <c r="H132" s="21">
        <v>30</v>
      </c>
      <c r="I132" s="22">
        <v>0.75</v>
      </c>
      <c r="J132" s="21" t="s">
        <v>12</v>
      </c>
      <c r="K132" s="21">
        <v>110</v>
      </c>
      <c r="L132" s="21" t="s">
        <v>202</v>
      </c>
      <c r="M132" s="21"/>
      <c r="N132" s="21"/>
      <c r="O132" s="21"/>
      <c r="P132" s="21"/>
      <c r="Q132" s="21"/>
      <c r="R132" s="1"/>
    </row>
    <row r="133" spans="1:18" ht="12.75">
      <c r="A133" s="27"/>
      <c r="B133" s="20" t="s">
        <v>190</v>
      </c>
      <c r="C133" s="19"/>
      <c r="D133" s="21" t="s">
        <v>191</v>
      </c>
      <c r="E133" s="21" t="s">
        <v>186</v>
      </c>
      <c r="F133" s="21" t="s">
        <v>192</v>
      </c>
      <c r="G133" s="21" t="s">
        <v>54</v>
      </c>
      <c r="H133" s="21"/>
      <c r="I133" s="24"/>
      <c r="J133" s="21"/>
      <c r="K133" s="21">
        <v>120</v>
      </c>
      <c r="L133" s="21" t="s">
        <v>559</v>
      </c>
      <c r="M133" s="21">
        <v>30</v>
      </c>
      <c r="N133" s="21">
        <v>3</v>
      </c>
      <c r="O133" s="21" t="s">
        <v>27</v>
      </c>
      <c r="P133" s="21" t="s">
        <v>193</v>
      </c>
      <c r="Q133" s="21">
        <v>3</v>
      </c>
      <c r="R133" s="1"/>
    </row>
    <row r="134" spans="1:18" ht="12.75">
      <c r="A134" s="27"/>
      <c r="B134" s="20" t="s">
        <v>201</v>
      </c>
      <c r="C134" s="19"/>
      <c r="D134" s="21" t="s">
        <v>191</v>
      </c>
      <c r="E134" s="21" t="s">
        <v>186</v>
      </c>
      <c r="F134" s="21" t="s">
        <v>192</v>
      </c>
      <c r="G134" s="21" t="s">
        <v>54</v>
      </c>
      <c r="H134" s="21"/>
      <c r="I134" s="24"/>
      <c r="J134" s="21"/>
      <c r="K134" s="21">
        <v>120</v>
      </c>
      <c r="L134" s="21" t="s">
        <v>559</v>
      </c>
      <c r="M134" s="21">
        <v>60</v>
      </c>
      <c r="N134" s="21">
        <v>3</v>
      </c>
      <c r="O134" s="21" t="s">
        <v>27</v>
      </c>
      <c r="P134" s="21" t="s">
        <v>194</v>
      </c>
      <c r="Q134" s="21">
        <v>3</v>
      </c>
      <c r="R134" s="1"/>
    </row>
    <row r="135" spans="1:18" ht="12.75">
      <c r="A135" s="27"/>
      <c r="B135" s="20"/>
      <c r="C135" s="19"/>
      <c r="D135" s="21"/>
      <c r="E135" s="21"/>
      <c r="F135" s="21"/>
      <c r="G135" s="21"/>
      <c r="H135" s="21"/>
      <c r="I135" s="24"/>
      <c r="J135" s="21"/>
      <c r="K135" s="21"/>
      <c r="L135" s="21"/>
      <c r="M135" s="21"/>
      <c r="N135" s="21"/>
      <c r="O135" s="21"/>
      <c r="P135" s="21"/>
      <c r="Q135" s="21"/>
      <c r="R135" s="1"/>
    </row>
    <row r="136" spans="1:18" ht="12.75">
      <c r="A136" s="27">
        <v>1</v>
      </c>
      <c r="B136" s="20" t="s">
        <v>203</v>
      </c>
      <c r="C136" s="19"/>
      <c r="D136" s="21"/>
      <c r="E136" s="21" t="s">
        <v>205</v>
      </c>
      <c r="F136" s="21" t="s">
        <v>54</v>
      </c>
      <c r="G136" s="21" t="s">
        <v>15</v>
      </c>
      <c r="H136" s="21"/>
      <c r="I136" s="24"/>
      <c r="J136" s="21"/>
      <c r="K136" s="21">
        <v>100</v>
      </c>
      <c r="L136" s="21" t="s">
        <v>51</v>
      </c>
      <c r="M136" s="21">
        <v>80</v>
      </c>
      <c r="N136" s="21">
        <v>2</v>
      </c>
      <c r="O136" s="21" t="s">
        <v>12</v>
      </c>
      <c r="P136" s="21" t="s">
        <v>206</v>
      </c>
      <c r="Q136" s="21">
        <v>24</v>
      </c>
      <c r="R136" s="1"/>
    </row>
    <row r="137" spans="1:18" ht="12.75">
      <c r="A137" s="27">
        <v>2</v>
      </c>
      <c r="B137" s="20" t="s">
        <v>50</v>
      </c>
      <c r="C137" s="19"/>
      <c r="D137" s="21"/>
      <c r="E137" s="21" t="s">
        <v>205</v>
      </c>
      <c r="F137" s="21" t="s">
        <v>54</v>
      </c>
      <c r="G137" s="21" t="s">
        <v>15</v>
      </c>
      <c r="H137" s="21"/>
      <c r="I137" s="24"/>
      <c r="J137" s="21"/>
      <c r="K137" s="21">
        <v>100</v>
      </c>
      <c r="L137" s="21" t="s">
        <v>51</v>
      </c>
      <c r="M137" s="21"/>
      <c r="N137" s="21"/>
      <c r="O137" s="21"/>
      <c r="P137" s="21" t="s">
        <v>206</v>
      </c>
      <c r="Q137" s="21"/>
      <c r="R137" s="1"/>
    </row>
    <row r="138" spans="1:18" ht="12.75">
      <c r="A138" s="27">
        <v>3</v>
      </c>
      <c r="B138" s="20" t="s">
        <v>208</v>
      </c>
      <c r="C138" s="19"/>
      <c r="D138" s="21"/>
      <c r="E138" s="21" t="s">
        <v>205</v>
      </c>
      <c r="F138" s="21" t="s">
        <v>54</v>
      </c>
      <c r="G138" s="21" t="s">
        <v>15</v>
      </c>
      <c r="H138" s="21"/>
      <c r="I138" s="24"/>
      <c r="J138" s="21"/>
      <c r="K138" s="21">
        <v>100</v>
      </c>
      <c r="L138" s="21" t="s">
        <v>51</v>
      </c>
      <c r="M138" s="21"/>
      <c r="N138" s="21"/>
      <c r="O138" s="21"/>
      <c r="P138" s="21" t="s">
        <v>206</v>
      </c>
      <c r="Q138" s="21"/>
      <c r="R138" s="1"/>
    </row>
    <row r="139" spans="1:18" ht="12.75">
      <c r="A139" s="27">
        <v>4</v>
      </c>
      <c r="B139" s="20" t="s">
        <v>207</v>
      </c>
      <c r="C139" s="19"/>
      <c r="D139" s="21"/>
      <c r="E139" s="21" t="s">
        <v>205</v>
      </c>
      <c r="F139" s="21" t="s">
        <v>54</v>
      </c>
      <c r="G139" s="21" t="s">
        <v>15</v>
      </c>
      <c r="H139" s="21"/>
      <c r="I139" s="24"/>
      <c r="J139" s="21"/>
      <c r="K139" s="21">
        <v>100</v>
      </c>
      <c r="L139" s="21" t="s">
        <v>51</v>
      </c>
      <c r="M139" s="21"/>
      <c r="N139" s="21"/>
      <c r="O139" s="21"/>
      <c r="P139" s="21" t="s">
        <v>206</v>
      </c>
      <c r="Q139" s="21"/>
      <c r="R139" s="1"/>
    </row>
    <row r="140" spans="1:18" ht="12.75">
      <c r="A140" s="27">
        <v>5</v>
      </c>
      <c r="B140" s="20" t="s">
        <v>124</v>
      </c>
      <c r="C140" s="19"/>
      <c r="D140" s="21"/>
      <c r="E140" s="21" t="s">
        <v>205</v>
      </c>
      <c r="F140" s="21" t="s">
        <v>54</v>
      </c>
      <c r="G140" s="21" t="s">
        <v>15</v>
      </c>
      <c r="H140" s="21"/>
      <c r="I140" s="24"/>
      <c r="J140" s="21"/>
      <c r="K140" s="21">
        <v>100</v>
      </c>
      <c r="L140" s="21" t="s">
        <v>51</v>
      </c>
      <c r="M140" s="21"/>
      <c r="N140" s="21"/>
      <c r="O140" s="21"/>
      <c r="P140" s="21" t="s">
        <v>206</v>
      </c>
      <c r="Q140" s="21"/>
      <c r="R140" s="1"/>
    </row>
    <row r="141" spans="1:18" ht="12.75">
      <c r="A141" s="27">
        <v>6</v>
      </c>
      <c r="B141" s="20" t="s">
        <v>125</v>
      </c>
      <c r="C141" s="19"/>
      <c r="D141" s="21"/>
      <c r="E141" s="21" t="s">
        <v>205</v>
      </c>
      <c r="F141" s="21" t="s">
        <v>54</v>
      </c>
      <c r="G141" s="21" t="s">
        <v>15</v>
      </c>
      <c r="H141" s="21"/>
      <c r="I141" s="24"/>
      <c r="J141" s="21"/>
      <c r="K141" s="21">
        <v>100</v>
      </c>
      <c r="L141" s="21" t="s">
        <v>51</v>
      </c>
      <c r="M141" s="21"/>
      <c r="N141" s="21"/>
      <c r="O141" s="21"/>
      <c r="P141" s="21" t="s">
        <v>206</v>
      </c>
      <c r="Q141" s="21"/>
      <c r="R141" s="1"/>
    </row>
    <row r="142" spans="1:18" ht="12.75">
      <c r="A142" s="27">
        <v>7</v>
      </c>
      <c r="B142" s="20" t="s">
        <v>209</v>
      </c>
      <c r="C142" s="19"/>
      <c r="D142" s="21"/>
      <c r="E142" s="21" t="s">
        <v>205</v>
      </c>
      <c r="F142" s="21" t="s">
        <v>54</v>
      </c>
      <c r="G142" s="21" t="s">
        <v>15</v>
      </c>
      <c r="H142" s="21"/>
      <c r="I142" s="24"/>
      <c r="J142" s="21"/>
      <c r="K142" s="21">
        <v>100</v>
      </c>
      <c r="L142" s="21" t="s">
        <v>51</v>
      </c>
      <c r="M142" s="21"/>
      <c r="N142" s="21"/>
      <c r="O142" s="21"/>
      <c r="P142" s="21" t="s">
        <v>206</v>
      </c>
      <c r="Q142" s="21"/>
      <c r="R142" s="1"/>
    </row>
    <row r="143" spans="1:18" ht="12.75">
      <c r="A143" s="27">
        <v>8</v>
      </c>
      <c r="B143" s="20" t="s">
        <v>210</v>
      </c>
      <c r="C143" s="19"/>
      <c r="D143" s="21"/>
      <c r="E143" s="21" t="s">
        <v>205</v>
      </c>
      <c r="F143" s="21" t="s">
        <v>54</v>
      </c>
      <c r="G143" s="21" t="s">
        <v>15</v>
      </c>
      <c r="H143" s="21"/>
      <c r="I143" s="24"/>
      <c r="J143" s="21"/>
      <c r="K143" s="21">
        <v>100</v>
      </c>
      <c r="L143" s="21" t="s">
        <v>51</v>
      </c>
      <c r="M143" s="21"/>
      <c r="N143" s="21"/>
      <c r="O143" s="21"/>
      <c r="P143" s="21" t="s">
        <v>206</v>
      </c>
      <c r="Q143" s="21"/>
      <c r="R143" s="1"/>
    </row>
    <row r="144" spans="1:18" ht="12.75">
      <c r="A144" s="27">
        <v>9</v>
      </c>
      <c r="B144" s="20" t="s">
        <v>211</v>
      </c>
      <c r="C144" s="19"/>
      <c r="D144" s="21"/>
      <c r="E144" s="21" t="s">
        <v>205</v>
      </c>
      <c r="F144" s="21" t="s">
        <v>54</v>
      </c>
      <c r="G144" s="21" t="s">
        <v>15</v>
      </c>
      <c r="H144" s="21"/>
      <c r="I144" s="24"/>
      <c r="J144" s="21"/>
      <c r="K144" s="21">
        <v>100</v>
      </c>
      <c r="L144" s="21" t="s">
        <v>51</v>
      </c>
      <c r="M144" s="21"/>
      <c r="N144" s="21"/>
      <c r="O144" s="21"/>
      <c r="P144" s="21" t="s">
        <v>206</v>
      </c>
      <c r="Q144" s="21"/>
      <c r="R144" s="1"/>
    </row>
    <row r="145" spans="1:18" ht="12.75">
      <c r="A145" s="27">
        <v>10</v>
      </c>
      <c r="B145" s="20" t="s">
        <v>128</v>
      </c>
      <c r="C145" s="19"/>
      <c r="D145" s="21"/>
      <c r="E145" s="21" t="s">
        <v>205</v>
      </c>
      <c r="F145" s="21" t="s">
        <v>54</v>
      </c>
      <c r="G145" s="21" t="s">
        <v>15</v>
      </c>
      <c r="H145" s="21"/>
      <c r="I145" s="24"/>
      <c r="J145" s="21"/>
      <c r="K145" s="21">
        <v>100</v>
      </c>
      <c r="L145" s="21" t="s">
        <v>51</v>
      </c>
      <c r="M145" s="21"/>
      <c r="N145" s="21"/>
      <c r="O145" s="21"/>
      <c r="P145" s="21" t="s">
        <v>206</v>
      </c>
      <c r="Q145" s="21"/>
      <c r="R145" s="1"/>
    </row>
    <row r="146" spans="1:18" ht="12.75">
      <c r="A146" s="27">
        <v>11</v>
      </c>
      <c r="B146" s="20" t="s">
        <v>129</v>
      </c>
      <c r="C146" s="19"/>
      <c r="D146" s="21"/>
      <c r="E146" s="21" t="s">
        <v>205</v>
      </c>
      <c r="F146" s="21" t="s">
        <v>54</v>
      </c>
      <c r="G146" s="21" t="s">
        <v>15</v>
      </c>
      <c r="H146" s="21"/>
      <c r="I146" s="24"/>
      <c r="J146" s="21"/>
      <c r="K146" s="21">
        <v>100</v>
      </c>
      <c r="L146" s="21" t="s">
        <v>51</v>
      </c>
      <c r="M146" s="21"/>
      <c r="N146" s="21"/>
      <c r="O146" s="21"/>
      <c r="P146" s="21" t="s">
        <v>206</v>
      </c>
      <c r="Q146" s="21"/>
      <c r="R146" s="1"/>
    </row>
    <row r="147" spans="1:18" ht="12.75">
      <c r="A147" s="27">
        <v>12</v>
      </c>
      <c r="B147" s="20" t="s">
        <v>212</v>
      </c>
      <c r="C147" s="19"/>
      <c r="D147" s="21"/>
      <c r="E147" s="21" t="s">
        <v>205</v>
      </c>
      <c r="F147" s="21" t="s">
        <v>54</v>
      </c>
      <c r="G147" s="21" t="s">
        <v>15</v>
      </c>
      <c r="H147" s="21"/>
      <c r="I147" s="24"/>
      <c r="J147" s="21"/>
      <c r="K147" s="21">
        <v>100</v>
      </c>
      <c r="L147" s="21" t="s">
        <v>51</v>
      </c>
      <c r="M147" s="21"/>
      <c r="N147" s="21"/>
      <c r="O147" s="21"/>
      <c r="P147" s="21" t="s">
        <v>206</v>
      </c>
      <c r="Q147" s="21"/>
      <c r="R147" s="1"/>
    </row>
    <row r="148" spans="1:18" ht="12.75">
      <c r="A148" s="27">
        <v>13</v>
      </c>
      <c r="B148" s="20" t="s">
        <v>131</v>
      </c>
      <c r="C148" s="19"/>
      <c r="D148" s="21"/>
      <c r="E148" s="21" t="s">
        <v>205</v>
      </c>
      <c r="F148" s="21" t="s">
        <v>54</v>
      </c>
      <c r="G148" s="21" t="s">
        <v>15</v>
      </c>
      <c r="H148" s="21"/>
      <c r="I148" s="24"/>
      <c r="J148" s="21"/>
      <c r="K148" s="21">
        <v>100</v>
      </c>
      <c r="L148" s="21" t="s">
        <v>51</v>
      </c>
      <c r="M148" s="21"/>
      <c r="N148" s="21"/>
      <c r="O148" s="21"/>
      <c r="P148" s="21" t="s">
        <v>206</v>
      </c>
      <c r="Q148" s="21"/>
      <c r="R148" s="1"/>
    </row>
    <row r="149" spans="1:18" ht="12.75">
      <c r="A149" s="27">
        <v>14</v>
      </c>
      <c r="B149" s="20" t="s">
        <v>213</v>
      </c>
      <c r="C149" s="19"/>
      <c r="D149" s="21"/>
      <c r="E149" s="21" t="s">
        <v>205</v>
      </c>
      <c r="F149" s="21" t="s">
        <v>54</v>
      </c>
      <c r="G149" s="21" t="s">
        <v>15</v>
      </c>
      <c r="H149" s="21"/>
      <c r="I149" s="24"/>
      <c r="J149" s="21"/>
      <c r="K149" s="21">
        <v>100</v>
      </c>
      <c r="L149" s="21" t="s">
        <v>51</v>
      </c>
      <c r="M149" s="21"/>
      <c r="N149" s="21"/>
      <c r="O149" s="21"/>
      <c r="P149" s="21" t="s">
        <v>206</v>
      </c>
      <c r="Q149" s="21"/>
      <c r="R149" s="1"/>
    </row>
    <row r="150" spans="1:18" ht="12.75">
      <c r="A150" s="27">
        <v>15</v>
      </c>
      <c r="B150" s="20" t="s">
        <v>214</v>
      </c>
      <c r="C150" s="19"/>
      <c r="D150" s="21"/>
      <c r="E150" s="21" t="s">
        <v>205</v>
      </c>
      <c r="F150" s="21" t="s">
        <v>54</v>
      </c>
      <c r="G150" s="21" t="s">
        <v>15</v>
      </c>
      <c r="H150" s="21"/>
      <c r="I150" s="24"/>
      <c r="J150" s="21"/>
      <c r="K150" s="21">
        <v>100</v>
      </c>
      <c r="L150" s="21" t="s">
        <v>51</v>
      </c>
      <c r="M150" s="21"/>
      <c r="N150" s="21"/>
      <c r="O150" s="21"/>
      <c r="P150" s="21" t="s">
        <v>206</v>
      </c>
      <c r="Q150" s="21"/>
      <c r="R150" s="1"/>
    </row>
    <row r="151" spans="1:18" ht="12.75">
      <c r="A151" s="27">
        <v>16</v>
      </c>
      <c r="B151" s="20" t="s">
        <v>215</v>
      </c>
      <c r="C151" s="19"/>
      <c r="D151" s="21"/>
      <c r="E151" s="21" t="s">
        <v>205</v>
      </c>
      <c r="F151" s="21" t="s">
        <v>54</v>
      </c>
      <c r="G151" s="21" t="s">
        <v>15</v>
      </c>
      <c r="H151" s="21"/>
      <c r="I151" s="24"/>
      <c r="J151" s="21"/>
      <c r="K151" s="21">
        <v>100</v>
      </c>
      <c r="L151" s="21" t="s">
        <v>51</v>
      </c>
      <c r="M151" s="21"/>
      <c r="N151" s="21"/>
      <c r="O151" s="21"/>
      <c r="P151" s="21" t="s">
        <v>206</v>
      </c>
      <c r="Q151" s="21"/>
      <c r="R151" s="1"/>
    </row>
    <row r="152" spans="1:18" ht="12.75">
      <c r="A152" s="27">
        <v>17</v>
      </c>
      <c r="B152" s="20" t="s">
        <v>157</v>
      </c>
      <c r="C152" s="19"/>
      <c r="D152" s="21"/>
      <c r="E152" s="21" t="s">
        <v>205</v>
      </c>
      <c r="F152" s="21" t="s">
        <v>54</v>
      </c>
      <c r="G152" s="21" t="s">
        <v>15</v>
      </c>
      <c r="H152" s="21"/>
      <c r="I152" s="24"/>
      <c r="J152" s="21"/>
      <c r="K152" s="21">
        <v>100</v>
      </c>
      <c r="L152" s="21" t="s">
        <v>51</v>
      </c>
      <c r="M152" s="21"/>
      <c r="N152" s="21"/>
      <c r="O152" s="21"/>
      <c r="P152" s="21" t="s">
        <v>206</v>
      </c>
      <c r="Q152" s="21"/>
      <c r="R152" s="1"/>
    </row>
    <row r="153" spans="1:18" ht="12.75">
      <c r="A153" s="27">
        <v>18</v>
      </c>
      <c r="B153" s="20" t="s">
        <v>216</v>
      </c>
      <c r="C153" s="19"/>
      <c r="D153" s="21"/>
      <c r="E153" s="21" t="s">
        <v>205</v>
      </c>
      <c r="F153" s="21" t="s">
        <v>54</v>
      </c>
      <c r="G153" s="21" t="s">
        <v>15</v>
      </c>
      <c r="H153" s="21"/>
      <c r="I153" s="24"/>
      <c r="J153" s="21"/>
      <c r="K153" s="21">
        <v>100</v>
      </c>
      <c r="L153" s="21" t="s">
        <v>51</v>
      </c>
      <c r="M153" s="21"/>
      <c r="N153" s="21"/>
      <c r="O153" s="21"/>
      <c r="P153" s="21" t="s">
        <v>206</v>
      </c>
      <c r="Q153" s="21"/>
      <c r="R153" s="1"/>
    </row>
    <row r="154" spans="1:18" ht="12.75">
      <c r="A154" s="27">
        <v>19</v>
      </c>
      <c r="B154" s="20" t="s">
        <v>217</v>
      </c>
      <c r="C154" s="19"/>
      <c r="D154" s="21"/>
      <c r="E154" s="21" t="s">
        <v>205</v>
      </c>
      <c r="F154" s="21" t="s">
        <v>54</v>
      </c>
      <c r="G154" s="21" t="s">
        <v>15</v>
      </c>
      <c r="H154" s="21"/>
      <c r="I154" s="24"/>
      <c r="J154" s="21"/>
      <c r="K154" s="21">
        <v>100</v>
      </c>
      <c r="L154" s="21" t="s">
        <v>51</v>
      </c>
      <c r="M154" s="21"/>
      <c r="N154" s="21"/>
      <c r="O154" s="21"/>
      <c r="P154" s="21" t="s">
        <v>206</v>
      </c>
      <c r="Q154" s="21"/>
      <c r="R154" s="1"/>
    </row>
    <row r="155" spans="1:18" ht="12.75">
      <c r="A155" s="27">
        <v>20</v>
      </c>
      <c r="B155" s="20" t="s">
        <v>218</v>
      </c>
      <c r="C155" s="19"/>
      <c r="D155" s="21"/>
      <c r="E155" s="21" t="s">
        <v>205</v>
      </c>
      <c r="F155" s="21" t="s">
        <v>54</v>
      </c>
      <c r="G155" s="21" t="s">
        <v>15</v>
      </c>
      <c r="H155" s="21"/>
      <c r="I155" s="24"/>
      <c r="J155" s="21"/>
      <c r="K155" s="21">
        <v>100</v>
      </c>
      <c r="L155" s="21" t="s">
        <v>51</v>
      </c>
      <c r="M155" s="21"/>
      <c r="N155" s="21"/>
      <c r="O155" s="21"/>
      <c r="P155" s="21" t="s">
        <v>206</v>
      </c>
      <c r="Q155" s="21"/>
      <c r="R155" s="1"/>
    </row>
    <row r="156" spans="1:18" ht="12.75">
      <c r="A156" s="27">
        <v>21</v>
      </c>
      <c r="B156" s="20" t="s">
        <v>226</v>
      </c>
      <c r="C156" s="19"/>
      <c r="D156" s="21"/>
      <c r="E156" s="21" t="s">
        <v>205</v>
      </c>
      <c r="F156" s="21" t="s">
        <v>54</v>
      </c>
      <c r="G156" s="21" t="s">
        <v>15</v>
      </c>
      <c r="H156" s="21"/>
      <c r="I156" s="24"/>
      <c r="J156" s="21"/>
      <c r="K156" s="21">
        <v>100</v>
      </c>
      <c r="L156" s="21" t="s">
        <v>51</v>
      </c>
      <c r="M156" s="21"/>
      <c r="N156" s="21"/>
      <c r="O156" s="21"/>
      <c r="P156" s="21" t="s">
        <v>206</v>
      </c>
      <c r="Q156" s="21"/>
      <c r="R156" s="1"/>
    </row>
    <row r="157" spans="1:18" ht="12.75">
      <c r="A157" s="27">
        <v>22</v>
      </c>
      <c r="B157" s="20" t="s">
        <v>219</v>
      </c>
      <c r="C157" s="19"/>
      <c r="D157" s="21"/>
      <c r="E157" s="21" t="s">
        <v>205</v>
      </c>
      <c r="F157" s="21" t="s">
        <v>54</v>
      </c>
      <c r="G157" s="21" t="s">
        <v>15</v>
      </c>
      <c r="H157" s="21"/>
      <c r="I157" s="24"/>
      <c r="J157" s="21"/>
      <c r="K157" s="21">
        <v>100</v>
      </c>
      <c r="L157" s="21" t="s">
        <v>51</v>
      </c>
      <c r="M157" s="21"/>
      <c r="N157" s="21"/>
      <c r="O157" s="21"/>
      <c r="P157" s="21" t="s">
        <v>206</v>
      </c>
      <c r="Q157" s="21"/>
      <c r="R157" s="1"/>
    </row>
    <row r="158" spans="1:18" ht="12.75">
      <c r="A158" s="27">
        <v>23</v>
      </c>
      <c r="B158" s="20" t="s">
        <v>220</v>
      </c>
      <c r="C158" s="19"/>
      <c r="D158" s="21"/>
      <c r="E158" s="21" t="s">
        <v>205</v>
      </c>
      <c r="F158" s="21" t="s">
        <v>54</v>
      </c>
      <c r="G158" s="21" t="s">
        <v>15</v>
      </c>
      <c r="H158" s="21"/>
      <c r="I158" s="24"/>
      <c r="J158" s="21"/>
      <c r="K158" s="21">
        <v>100</v>
      </c>
      <c r="L158" s="21" t="s">
        <v>51</v>
      </c>
      <c r="M158" s="21"/>
      <c r="N158" s="21"/>
      <c r="O158" s="21"/>
      <c r="P158" s="21" t="s">
        <v>206</v>
      </c>
      <c r="Q158" s="21"/>
      <c r="R158" s="1"/>
    </row>
    <row r="159" spans="1:18" ht="12.75">
      <c r="A159" s="27">
        <v>24</v>
      </c>
      <c r="B159" s="20" t="s">
        <v>221</v>
      </c>
      <c r="C159" s="19"/>
      <c r="D159" s="21"/>
      <c r="E159" s="21" t="s">
        <v>205</v>
      </c>
      <c r="F159" s="21" t="s">
        <v>54</v>
      </c>
      <c r="G159" s="21" t="s">
        <v>15</v>
      </c>
      <c r="H159" s="21"/>
      <c r="I159" s="24"/>
      <c r="J159" s="21"/>
      <c r="K159" s="21">
        <v>100</v>
      </c>
      <c r="L159" s="21" t="s">
        <v>51</v>
      </c>
      <c r="M159" s="21"/>
      <c r="N159" s="21"/>
      <c r="O159" s="21"/>
      <c r="P159" s="21" t="s">
        <v>206</v>
      </c>
      <c r="Q159" s="21"/>
      <c r="R159" s="1"/>
    </row>
    <row r="160" spans="1:18" ht="12.75">
      <c r="A160" s="27"/>
      <c r="B160" s="20"/>
      <c r="C160" s="19"/>
      <c r="D160" s="21"/>
      <c r="E160" s="21"/>
      <c r="F160" s="21"/>
      <c r="G160" s="21"/>
      <c r="H160" s="21"/>
      <c r="I160" s="24"/>
      <c r="J160" s="21"/>
      <c r="K160" s="21"/>
      <c r="L160" s="21"/>
      <c r="M160" s="21"/>
      <c r="N160" s="21"/>
      <c r="O160" s="21"/>
      <c r="P160" s="21" t="s">
        <v>206</v>
      </c>
      <c r="Q160" s="21"/>
      <c r="R160" s="1"/>
    </row>
    <row r="161" spans="1:18" ht="12.75">
      <c r="A161" s="27">
        <v>1</v>
      </c>
      <c r="B161" s="20" t="s">
        <v>203</v>
      </c>
      <c r="C161" s="19">
        <v>15</v>
      </c>
      <c r="D161" s="21" t="s">
        <v>222</v>
      </c>
      <c r="E161" s="21" t="s">
        <v>170</v>
      </c>
      <c r="F161" s="21" t="s">
        <v>223</v>
      </c>
      <c r="G161" s="21" t="s">
        <v>54</v>
      </c>
      <c r="H161" s="21"/>
      <c r="I161" s="24"/>
      <c r="J161" s="21"/>
      <c r="K161" s="21">
        <v>400</v>
      </c>
      <c r="L161" s="21" t="s">
        <v>254</v>
      </c>
      <c r="M161" s="21">
        <v>120</v>
      </c>
      <c r="N161" s="21">
        <v>0.75</v>
      </c>
      <c r="O161" s="21" t="s">
        <v>27</v>
      </c>
      <c r="P161" s="21" t="s">
        <v>224</v>
      </c>
      <c r="Q161" s="21">
        <v>4</v>
      </c>
      <c r="R161" s="1"/>
    </row>
    <row r="162" spans="1:18" ht="12.75">
      <c r="A162" s="27">
        <v>1</v>
      </c>
      <c r="B162" s="20" t="s">
        <v>203</v>
      </c>
      <c r="C162" s="19"/>
      <c r="D162" s="21"/>
      <c r="E162" s="21"/>
      <c r="F162" s="21" t="s">
        <v>223</v>
      </c>
      <c r="G162" s="21" t="s">
        <v>54</v>
      </c>
      <c r="H162" s="21"/>
      <c r="I162" s="24"/>
      <c r="J162" s="21"/>
      <c r="K162" s="21">
        <v>130</v>
      </c>
      <c r="L162" s="21" t="s">
        <v>202</v>
      </c>
      <c r="M162" s="21"/>
      <c r="N162" s="21"/>
      <c r="O162" s="21"/>
      <c r="P162" s="21" t="s">
        <v>224</v>
      </c>
      <c r="Q162" s="21"/>
      <c r="R162" s="1"/>
    </row>
    <row r="163" spans="1:18" ht="12.75">
      <c r="A163" s="27">
        <v>2</v>
      </c>
      <c r="B163" s="20" t="s">
        <v>50</v>
      </c>
      <c r="C163" s="19">
        <v>2</v>
      </c>
      <c r="D163" s="21" t="s">
        <v>222</v>
      </c>
      <c r="E163" s="21" t="s">
        <v>170</v>
      </c>
      <c r="F163" s="21" t="s">
        <v>223</v>
      </c>
      <c r="G163" s="21" t="s">
        <v>54</v>
      </c>
      <c r="H163" s="21"/>
      <c r="I163" s="24"/>
      <c r="J163" s="21"/>
      <c r="K163" s="21">
        <v>400</v>
      </c>
      <c r="L163" s="21" t="s">
        <v>254</v>
      </c>
      <c r="M163" s="21">
        <v>120</v>
      </c>
      <c r="N163" s="21">
        <v>0.75</v>
      </c>
      <c r="O163" s="21" t="s">
        <v>27</v>
      </c>
      <c r="P163" s="21" t="s">
        <v>255</v>
      </c>
      <c r="Q163" s="21">
        <v>4</v>
      </c>
      <c r="R163" s="1"/>
    </row>
    <row r="164" spans="1:18" ht="12.75">
      <c r="A164" s="27">
        <v>2</v>
      </c>
      <c r="B164" s="20" t="s">
        <v>50</v>
      </c>
      <c r="C164" s="19"/>
      <c r="D164" s="21"/>
      <c r="E164" s="21"/>
      <c r="F164" s="21" t="s">
        <v>223</v>
      </c>
      <c r="G164" s="21" t="s">
        <v>54</v>
      </c>
      <c r="H164" s="21"/>
      <c r="I164" s="24"/>
      <c r="J164" s="21"/>
      <c r="K164" s="21">
        <v>130</v>
      </c>
      <c r="L164" s="21" t="s">
        <v>202</v>
      </c>
      <c r="M164" s="21"/>
      <c r="N164" s="21"/>
      <c r="O164" s="21"/>
      <c r="P164" s="21" t="s">
        <v>255</v>
      </c>
      <c r="Q164" s="21"/>
      <c r="R164" s="1"/>
    </row>
    <row r="165" spans="1:18" ht="12.75">
      <c r="A165" s="27">
        <v>3</v>
      </c>
      <c r="B165" s="20" t="s">
        <v>208</v>
      </c>
      <c r="C165" s="19">
        <v>15</v>
      </c>
      <c r="D165" s="21" t="s">
        <v>222</v>
      </c>
      <c r="E165" s="21" t="s">
        <v>225</v>
      </c>
      <c r="F165" s="21" t="s">
        <v>223</v>
      </c>
      <c r="G165" s="21" t="s">
        <v>54</v>
      </c>
      <c r="H165" s="21"/>
      <c r="I165" s="24"/>
      <c r="J165" s="21"/>
      <c r="K165" s="21"/>
      <c r="L165" s="21"/>
      <c r="M165" s="21"/>
      <c r="N165" s="21"/>
      <c r="O165" s="21"/>
      <c r="P165" s="21"/>
      <c r="Q165" s="21"/>
      <c r="R165" s="1"/>
    </row>
    <row r="166" spans="1:18" ht="12.75">
      <c r="A166" s="27">
        <v>4</v>
      </c>
      <c r="B166" s="20" t="s">
        <v>207</v>
      </c>
      <c r="C166" s="19">
        <v>15</v>
      </c>
      <c r="D166" s="21" t="s">
        <v>222</v>
      </c>
      <c r="E166" s="21" t="s">
        <v>225</v>
      </c>
      <c r="F166" s="21" t="s">
        <v>223</v>
      </c>
      <c r="G166" s="21" t="s">
        <v>54</v>
      </c>
      <c r="H166" s="21"/>
      <c r="I166" s="24"/>
      <c r="J166" s="21"/>
      <c r="K166" s="21"/>
      <c r="L166" s="21"/>
      <c r="M166" s="21"/>
      <c r="N166" s="21"/>
      <c r="O166" s="21"/>
      <c r="P166" s="21"/>
      <c r="Q166" s="21"/>
      <c r="R166" s="1"/>
    </row>
    <row r="167" spans="1:18" ht="12.75">
      <c r="A167" s="27">
        <v>5</v>
      </c>
      <c r="B167" s="20" t="s">
        <v>124</v>
      </c>
      <c r="C167" s="19">
        <v>10</v>
      </c>
      <c r="D167" s="21" t="s">
        <v>222</v>
      </c>
      <c r="E167" s="21" t="s">
        <v>170</v>
      </c>
      <c r="F167" s="21" t="s">
        <v>223</v>
      </c>
      <c r="G167" s="21" t="s">
        <v>54</v>
      </c>
      <c r="H167" s="21"/>
      <c r="I167" s="24"/>
      <c r="J167" s="21"/>
      <c r="K167" s="21">
        <v>290</v>
      </c>
      <c r="L167" s="21" t="s">
        <v>202</v>
      </c>
      <c r="M167" s="21">
        <v>80</v>
      </c>
      <c r="N167" s="21">
        <v>0.75</v>
      </c>
      <c r="O167" s="21" t="s">
        <v>27</v>
      </c>
      <c r="P167" s="21" t="s">
        <v>261</v>
      </c>
      <c r="Q167" s="21">
        <v>4</v>
      </c>
      <c r="R167" s="1"/>
    </row>
    <row r="168" spans="1:18" ht="12.75">
      <c r="A168" s="27">
        <v>5</v>
      </c>
      <c r="B168" s="20" t="s">
        <v>124</v>
      </c>
      <c r="C168" s="19"/>
      <c r="D168" s="21"/>
      <c r="E168" s="21"/>
      <c r="F168" s="21" t="s">
        <v>223</v>
      </c>
      <c r="G168" s="21" t="s">
        <v>54</v>
      </c>
      <c r="H168" s="21"/>
      <c r="I168" s="24"/>
      <c r="J168" s="21"/>
      <c r="K168" s="21">
        <v>90</v>
      </c>
      <c r="L168" s="21" t="s">
        <v>256</v>
      </c>
      <c r="M168" s="21"/>
      <c r="N168" s="21"/>
      <c r="O168" s="21"/>
      <c r="P168" s="21" t="s">
        <v>261</v>
      </c>
      <c r="Q168" s="21"/>
      <c r="R168" s="1"/>
    </row>
    <row r="169" spans="1:18" ht="12.75">
      <c r="A169" s="27">
        <v>6</v>
      </c>
      <c r="B169" s="20" t="s">
        <v>125</v>
      </c>
      <c r="C169" s="19">
        <v>10</v>
      </c>
      <c r="D169" s="21" t="s">
        <v>222</v>
      </c>
      <c r="E169" s="21" t="s">
        <v>170</v>
      </c>
      <c r="F169" s="21" t="s">
        <v>223</v>
      </c>
      <c r="G169" s="21" t="s">
        <v>54</v>
      </c>
      <c r="H169" s="21"/>
      <c r="I169" s="24"/>
      <c r="J169" s="21"/>
      <c r="K169" s="21">
        <v>930</v>
      </c>
      <c r="L169" s="21" t="s">
        <v>202</v>
      </c>
      <c r="M169" s="21">
        <v>300</v>
      </c>
      <c r="N169" s="21">
        <v>0.75</v>
      </c>
      <c r="O169" s="21" t="s">
        <v>27</v>
      </c>
      <c r="P169" s="21" t="s">
        <v>262</v>
      </c>
      <c r="Q169" s="21">
        <v>4</v>
      </c>
      <c r="R169" s="1"/>
    </row>
    <row r="170" spans="1:18" ht="12.75">
      <c r="A170" s="27">
        <v>6</v>
      </c>
      <c r="B170" s="20" t="s">
        <v>125</v>
      </c>
      <c r="C170" s="19"/>
      <c r="D170" s="21"/>
      <c r="E170" s="21"/>
      <c r="F170" s="21" t="s">
        <v>223</v>
      </c>
      <c r="G170" s="21" t="s">
        <v>54</v>
      </c>
      <c r="H170" s="21"/>
      <c r="I170" s="24"/>
      <c r="J170" s="21"/>
      <c r="K170" s="21">
        <v>310</v>
      </c>
      <c r="L170" s="21" t="s">
        <v>256</v>
      </c>
      <c r="M170" s="21"/>
      <c r="N170" s="21"/>
      <c r="O170" s="21"/>
      <c r="P170" s="21" t="s">
        <v>262</v>
      </c>
      <c r="Q170" s="21"/>
      <c r="R170" s="1"/>
    </row>
    <row r="171" spans="1:18" ht="12.75">
      <c r="A171" s="27">
        <v>7</v>
      </c>
      <c r="B171" s="20" t="s">
        <v>209</v>
      </c>
      <c r="C171" s="19">
        <v>1.5</v>
      </c>
      <c r="D171" s="21" t="s">
        <v>222</v>
      </c>
      <c r="E171" s="21" t="s">
        <v>170</v>
      </c>
      <c r="F171" s="21" t="s">
        <v>223</v>
      </c>
      <c r="G171" s="21" t="s">
        <v>54</v>
      </c>
      <c r="H171" s="21"/>
      <c r="I171" s="24"/>
      <c r="J171" s="21"/>
      <c r="K171" s="21">
        <v>290</v>
      </c>
      <c r="L171" s="21" t="s">
        <v>202</v>
      </c>
      <c r="M171" s="21">
        <v>80</v>
      </c>
      <c r="N171" s="21">
        <v>0.75</v>
      </c>
      <c r="O171" s="21" t="s">
        <v>12</v>
      </c>
      <c r="P171" s="21" t="s">
        <v>263</v>
      </c>
      <c r="Q171" s="21">
        <v>4</v>
      </c>
      <c r="R171" s="1"/>
    </row>
    <row r="172" spans="1:18" ht="12.75">
      <c r="A172" s="27">
        <v>7</v>
      </c>
      <c r="B172" s="20" t="s">
        <v>209</v>
      </c>
      <c r="C172" s="19"/>
      <c r="D172" s="21"/>
      <c r="E172" s="21"/>
      <c r="F172" s="21" t="s">
        <v>223</v>
      </c>
      <c r="G172" s="21" t="s">
        <v>54</v>
      </c>
      <c r="H172" s="21"/>
      <c r="I172" s="24"/>
      <c r="J172" s="21"/>
      <c r="K172" s="21">
        <v>90</v>
      </c>
      <c r="L172" s="21" t="s">
        <v>256</v>
      </c>
      <c r="M172" s="21"/>
      <c r="N172" s="21"/>
      <c r="O172" s="21"/>
      <c r="P172" s="21" t="s">
        <v>263</v>
      </c>
      <c r="Q172" s="21"/>
      <c r="R172" s="1"/>
    </row>
    <row r="173" spans="1:18" ht="12.75">
      <c r="A173" s="27">
        <v>8</v>
      </c>
      <c r="B173" s="20" t="s">
        <v>210</v>
      </c>
      <c r="C173" s="19">
        <v>1.5</v>
      </c>
      <c r="D173" s="21" t="s">
        <v>222</v>
      </c>
      <c r="E173" s="21" t="s">
        <v>170</v>
      </c>
      <c r="F173" s="21" t="s">
        <v>223</v>
      </c>
      <c r="G173" s="21" t="s">
        <v>54</v>
      </c>
      <c r="H173" s="21"/>
      <c r="I173" s="24"/>
      <c r="J173" s="21"/>
      <c r="K173" s="21">
        <v>290</v>
      </c>
      <c r="L173" s="21" t="s">
        <v>202</v>
      </c>
      <c r="M173" s="21">
        <v>80</v>
      </c>
      <c r="N173" s="21">
        <v>0.75</v>
      </c>
      <c r="O173" s="21" t="s">
        <v>12</v>
      </c>
      <c r="P173" s="21" t="s">
        <v>264</v>
      </c>
      <c r="Q173" s="21">
        <v>4</v>
      </c>
      <c r="R173" s="1"/>
    </row>
    <row r="174" spans="1:18" ht="12.75">
      <c r="A174" s="27">
        <v>8</v>
      </c>
      <c r="B174" s="20" t="s">
        <v>210</v>
      </c>
      <c r="C174" s="19"/>
      <c r="D174" s="21"/>
      <c r="E174" s="21"/>
      <c r="F174" s="21" t="s">
        <v>223</v>
      </c>
      <c r="G174" s="21" t="s">
        <v>54</v>
      </c>
      <c r="H174" s="21"/>
      <c r="I174" s="24"/>
      <c r="J174" s="21"/>
      <c r="K174" s="21">
        <v>90</v>
      </c>
      <c r="L174" s="21" t="s">
        <v>256</v>
      </c>
      <c r="M174" s="21"/>
      <c r="N174" s="21"/>
      <c r="O174" s="21"/>
      <c r="P174" s="21" t="s">
        <v>264</v>
      </c>
      <c r="Q174" s="21"/>
      <c r="R174" s="1"/>
    </row>
    <row r="175" spans="1:18" ht="12.75">
      <c r="A175" s="27">
        <v>9</v>
      </c>
      <c r="B175" s="20" t="s">
        <v>211</v>
      </c>
      <c r="C175" s="19">
        <v>1</v>
      </c>
      <c r="D175" s="21" t="s">
        <v>222</v>
      </c>
      <c r="E175" s="21" t="s">
        <v>170</v>
      </c>
      <c r="F175" s="21" t="s">
        <v>223</v>
      </c>
      <c r="G175" s="21" t="s">
        <v>54</v>
      </c>
      <c r="H175" s="21"/>
      <c r="I175" s="24"/>
      <c r="J175" s="21"/>
      <c r="K175" s="21">
        <v>460</v>
      </c>
      <c r="L175" s="21" t="s">
        <v>202</v>
      </c>
      <c r="M175" s="21">
        <v>150</v>
      </c>
      <c r="N175" s="21">
        <v>0.75</v>
      </c>
      <c r="O175" s="21" t="s">
        <v>12</v>
      </c>
      <c r="P175" s="21" t="s">
        <v>265</v>
      </c>
      <c r="Q175" s="21">
        <v>4</v>
      </c>
      <c r="R175" s="1"/>
    </row>
    <row r="176" spans="1:18" ht="12.75">
      <c r="A176" s="27">
        <v>9</v>
      </c>
      <c r="B176" s="20" t="s">
        <v>211</v>
      </c>
      <c r="C176" s="19"/>
      <c r="D176" s="21"/>
      <c r="E176" s="21"/>
      <c r="F176" s="21" t="s">
        <v>223</v>
      </c>
      <c r="G176" s="21" t="s">
        <v>54</v>
      </c>
      <c r="H176" s="21"/>
      <c r="I176" s="24"/>
      <c r="J176" s="21"/>
      <c r="K176" s="21">
        <v>160</v>
      </c>
      <c r="L176" s="21" t="s">
        <v>256</v>
      </c>
      <c r="M176" s="21"/>
      <c r="N176" s="21"/>
      <c r="O176" s="21"/>
      <c r="P176" s="21" t="s">
        <v>265</v>
      </c>
      <c r="Q176" s="21"/>
      <c r="R176" s="1"/>
    </row>
    <row r="177" spans="1:18" ht="12.75">
      <c r="A177" s="27">
        <v>10</v>
      </c>
      <c r="B177" s="20" t="s">
        <v>128</v>
      </c>
      <c r="C177" s="19">
        <v>15</v>
      </c>
      <c r="D177" s="21" t="s">
        <v>222</v>
      </c>
      <c r="E177" s="21" t="s">
        <v>170</v>
      </c>
      <c r="F177" s="21" t="s">
        <v>223</v>
      </c>
      <c r="G177" s="21" t="s">
        <v>54</v>
      </c>
      <c r="H177" s="21"/>
      <c r="I177" s="24"/>
      <c r="J177" s="21"/>
      <c r="K177" s="21">
        <v>460</v>
      </c>
      <c r="L177" s="21" t="s">
        <v>257</v>
      </c>
      <c r="M177" s="21">
        <v>150</v>
      </c>
      <c r="N177" s="21">
        <v>0.75</v>
      </c>
      <c r="O177" s="21" t="s">
        <v>12</v>
      </c>
      <c r="P177" s="21" t="s">
        <v>266</v>
      </c>
      <c r="Q177" s="21">
        <v>4</v>
      </c>
      <c r="R177" s="1"/>
    </row>
    <row r="178" spans="1:18" ht="12.75">
      <c r="A178" s="27">
        <v>10</v>
      </c>
      <c r="B178" s="20" t="s">
        <v>128</v>
      </c>
      <c r="C178" s="19"/>
      <c r="D178" s="21"/>
      <c r="E178" s="21"/>
      <c r="F178" s="21" t="s">
        <v>223</v>
      </c>
      <c r="G178" s="21" t="s">
        <v>54</v>
      </c>
      <c r="H178" s="21"/>
      <c r="I178" s="24"/>
      <c r="J178" s="21"/>
      <c r="K178" s="21">
        <v>160</v>
      </c>
      <c r="L178" s="21" t="s">
        <v>202</v>
      </c>
      <c r="M178" s="21"/>
      <c r="N178" s="21"/>
      <c r="O178" s="21"/>
      <c r="P178" s="21" t="s">
        <v>266</v>
      </c>
      <c r="Q178" s="21"/>
      <c r="R178" s="1"/>
    </row>
    <row r="179" spans="1:18" ht="12.75">
      <c r="A179" s="27">
        <v>11</v>
      </c>
      <c r="B179" s="20" t="s">
        <v>129</v>
      </c>
      <c r="C179" s="19">
        <v>15</v>
      </c>
      <c r="D179" s="21" t="s">
        <v>222</v>
      </c>
      <c r="E179" s="21" t="s">
        <v>170</v>
      </c>
      <c r="F179" s="21" t="s">
        <v>223</v>
      </c>
      <c r="G179" s="21" t="s">
        <v>54</v>
      </c>
      <c r="H179" s="21"/>
      <c r="I179" s="24"/>
      <c r="J179" s="21"/>
      <c r="K179" s="21">
        <v>460</v>
      </c>
      <c r="L179" s="21" t="s">
        <v>257</v>
      </c>
      <c r="M179" s="21">
        <v>150</v>
      </c>
      <c r="N179" s="21">
        <v>0.75</v>
      </c>
      <c r="O179" s="21" t="s">
        <v>12</v>
      </c>
      <c r="P179" s="21" t="s">
        <v>267</v>
      </c>
      <c r="Q179" s="21">
        <v>4</v>
      </c>
      <c r="R179" s="1"/>
    </row>
    <row r="180" spans="1:18" ht="12.75">
      <c r="A180" s="27">
        <v>11</v>
      </c>
      <c r="B180" s="20" t="s">
        <v>129</v>
      </c>
      <c r="C180" s="19"/>
      <c r="D180" s="21"/>
      <c r="E180" s="21"/>
      <c r="F180" s="21" t="s">
        <v>223</v>
      </c>
      <c r="G180" s="21" t="s">
        <v>54</v>
      </c>
      <c r="H180" s="21"/>
      <c r="I180" s="24"/>
      <c r="J180" s="21"/>
      <c r="K180" s="21">
        <v>160</v>
      </c>
      <c r="L180" s="21" t="s">
        <v>202</v>
      </c>
      <c r="M180" s="21"/>
      <c r="N180" s="21"/>
      <c r="O180" s="21"/>
      <c r="P180" s="21" t="s">
        <v>267</v>
      </c>
      <c r="Q180" s="21"/>
      <c r="R180" s="1"/>
    </row>
    <row r="181" spans="1:18" ht="12.75">
      <c r="A181" s="27">
        <v>12</v>
      </c>
      <c r="B181" s="20" t="s">
        <v>212</v>
      </c>
      <c r="C181" s="19">
        <v>1</v>
      </c>
      <c r="D181" s="21" t="s">
        <v>222</v>
      </c>
      <c r="E181" s="21" t="s">
        <v>170</v>
      </c>
      <c r="F181" s="21" t="s">
        <v>223</v>
      </c>
      <c r="G181" s="21" t="s">
        <v>54</v>
      </c>
      <c r="H181" s="21"/>
      <c r="I181" s="24"/>
      <c r="J181" s="21"/>
      <c r="K181" s="21">
        <v>460</v>
      </c>
      <c r="L181" s="21" t="s">
        <v>202</v>
      </c>
      <c r="M181" s="21">
        <v>150</v>
      </c>
      <c r="N181" s="21">
        <v>0.75</v>
      </c>
      <c r="O181" s="21" t="s">
        <v>12</v>
      </c>
      <c r="P181" s="21" t="s">
        <v>268</v>
      </c>
      <c r="Q181" s="21">
        <v>4</v>
      </c>
      <c r="R181" s="1"/>
    </row>
    <row r="182" spans="1:18" ht="12.75">
      <c r="A182" s="27">
        <v>12</v>
      </c>
      <c r="B182" s="20" t="s">
        <v>212</v>
      </c>
      <c r="C182" s="19"/>
      <c r="D182" s="21"/>
      <c r="E182" s="21"/>
      <c r="F182" s="21" t="s">
        <v>223</v>
      </c>
      <c r="G182" s="21" t="s">
        <v>54</v>
      </c>
      <c r="H182" s="21"/>
      <c r="I182" s="24"/>
      <c r="J182" s="21"/>
      <c r="K182" s="21">
        <v>160</v>
      </c>
      <c r="L182" s="21" t="s">
        <v>256</v>
      </c>
      <c r="M182" s="21"/>
      <c r="N182" s="21"/>
      <c r="O182" s="21"/>
      <c r="P182" s="21" t="s">
        <v>268</v>
      </c>
      <c r="Q182" s="21"/>
      <c r="R182" s="1"/>
    </row>
    <row r="183" spans="1:18" ht="12.75">
      <c r="A183" s="27">
        <v>13</v>
      </c>
      <c r="B183" s="20" t="s">
        <v>131</v>
      </c>
      <c r="C183" s="19">
        <v>15</v>
      </c>
      <c r="D183" s="21" t="s">
        <v>222</v>
      </c>
      <c r="E183" s="21" t="s">
        <v>170</v>
      </c>
      <c r="F183" s="21" t="s">
        <v>223</v>
      </c>
      <c r="G183" s="21" t="s">
        <v>54</v>
      </c>
      <c r="H183" s="21"/>
      <c r="I183" s="24"/>
      <c r="J183" s="21"/>
      <c r="K183" s="21">
        <v>460</v>
      </c>
      <c r="L183" s="21" t="s">
        <v>202</v>
      </c>
      <c r="M183" s="21">
        <v>150</v>
      </c>
      <c r="N183" s="21">
        <v>0.75</v>
      </c>
      <c r="O183" s="21" t="s">
        <v>12</v>
      </c>
      <c r="P183" s="21" t="s">
        <v>269</v>
      </c>
      <c r="Q183" s="21">
        <v>4</v>
      </c>
      <c r="R183" s="1"/>
    </row>
    <row r="184" spans="1:18" ht="12.75">
      <c r="A184" s="27">
        <v>13</v>
      </c>
      <c r="B184" s="20" t="s">
        <v>131</v>
      </c>
      <c r="C184" s="19"/>
      <c r="D184" s="21"/>
      <c r="E184" s="21"/>
      <c r="F184" s="21" t="s">
        <v>223</v>
      </c>
      <c r="G184" s="21" t="s">
        <v>54</v>
      </c>
      <c r="H184" s="21"/>
      <c r="I184" s="24"/>
      <c r="J184" s="21"/>
      <c r="K184" s="21">
        <v>160</v>
      </c>
      <c r="L184" s="21" t="s">
        <v>256</v>
      </c>
      <c r="M184" s="21"/>
      <c r="N184" s="21"/>
      <c r="O184" s="21"/>
      <c r="P184" s="21" t="s">
        <v>269</v>
      </c>
      <c r="Q184" s="21"/>
      <c r="R184" s="1"/>
    </row>
    <row r="185" spans="1:18" ht="12.75">
      <c r="A185" s="27">
        <v>14</v>
      </c>
      <c r="B185" s="20" t="s">
        <v>213</v>
      </c>
      <c r="C185" s="19">
        <v>100</v>
      </c>
      <c r="D185" s="21" t="s">
        <v>222</v>
      </c>
      <c r="E185" s="21" t="s">
        <v>170</v>
      </c>
      <c r="F185" s="21" t="s">
        <v>223</v>
      </c>
      <c r="G185" s="21" t="s">
        <v>54</v>
      </c>
      <c r="H185" s="21"/>
      <c r="I185" s="24"/>
      <c r="J185" s="21"/>
      <c r="K185" s="21">
        <v>460</v>
      </c>
      <c r="L185" s="21" t="s">
        <v>258</v>
      </c>
      <c r="M185" s="21">
        <v>150</v>
      </c>
      <c r="N185" s="21">
        <v>2</v>
      </c>
      <c r="O185" s="21" t="s">
        <v>12</v>
      </c>
      <c r="P185" s="21" t="s">
        <v>270</v>
      </c>
      <c r="Q185" s="21">
        <v>4</v>
      </c>
      <c r="R185" s="1"/>
    </row>
    <row r="186" spans="1:18" ht="12.75">
      <c r="A186" s="27">
        <v>14</v>
      </c>
      <c r="B186" s="20" t="s">
        <v>213</v>
      </c>
      <c r="C186" s="19"/>
      <c r="D186" s="21"/>
      <c r="E186" s="21"/>
      <c r="F186" s="21" t="s">
        <v>223</v>
      </c>
      <c r="G186" s="21" t="s">
        <v>54</v>
      </c>
      <c r="H186" s="21"/>
      <c r="I186" s="24"/>
      <c r="J186" s="21"/>
      <c r="K186" s="21">
        <v>160</v>
      </c>
      <c r="L186" s="21" t="s">
        <v>259</v>
      </c>
      <c r="M186" s="21"/>
      <c r="N186" s="21"/>
      <c r="O186" s="21"/>
      <c r="P186" s="21" t="s">
        <v>270</v>
      </c>
      <c r="Q186" s="21"/>
      <c r="R186" s="1"/>
    </row>
    <row r="187" spans="1:18" ht="12.75">
      <c r="A187" s="27">
        <v>15</v>
      </c>
      <c r="B187" s="20" t="s">
        <v>214</v>
      </c>
      <c r="C187" s="19">
        <v>1</v>
      </c>
      <c r="D187" s="21" t="s">
        <v>222</v>
      </c>
      <c r="E187" s="21" t="s">
        <v>170</v>
      </c>
      <c r="F187" s="21" t="s">
        <v>223</v>
      </c>
      <c r="G187" s="21" t="s">
        <v>54</v>
      </c>
      <c r="H187" s="21"/>
      <c r="I187" s="24"/>
      <c r="J187" s="21"/>
      <c r="K187" s="21">
        <v>290</v>
      </c>
      <c r="L187" s="21" t="s">
        <v>257</v>
      </c>
      <c r="M187" s="21">
        <v>80</v>
      </c>
      <c r="N187" s="21">
        <v>0.75</v>
      </c>
      <c r="O187" s="21" t="s">
        <v>12</v>
      </c>
      <c r="P187" s="21" t="s">
        <v>271</v>
      </c>
      <c r="Q187" s="21">
        <v>4</v>
      </c>
      <c r="R187" s="1"/>
    </row>
    <row r="188" spans="1:18" ht="12.75">
      <c r="A188" s="27">
        <v>15</v>
      </c>
      <c r="B188" s="20" t="s">
        <v>214</v>
      </c>
      <c r="C188" s="19"/>
      <c r="D188" s="21"/>
      <c r="E188" s="21"/>
      <c r="F188" s="21" t="s">
        <v>223</v>
      </c>
      <c r="G188" s="21" t="s">
        <v>54</v>
      </c>
      <c r="H188" s="21"/>
      <c r="I188" s="24"/>
      <c r="J188" s="21"/>
      <c r="K188" s="21">
        <v>90</v>
      </c>
      <c r="L188" s="21" t="s">
        <v>202</v>
      </c>
      <c r="M188" s="21"/>
      <c r="N188" s="21"/>
      <c r="O188" s="21"/>
      <c r="P188" s="21" t="s">
        <v>271</v>
      </c>
      <c r="Q188" s="21"/>
      <c r="R188" s="1"/>
    </row>
    <row r="189" spans="1:18" ht="12.75">
      <c r="A189" s="27">
        <v>16</v>
      </c>
      <c r="B189" s="20" t="s">
        <v>215</v>
      </c>
      <c r="C189" s="19">
        <v>10</v>
      </c>
      <c r="D189" s="21" t="s">
        <v>222</v>
      </c>
      <c r="E189" s="21" t="s">
        <v>170</v>
      </c>
      <c r="F189" s="21" t="s">
        <v>223</v>
      </c>
      <c r="G189" s="21" t="s">
        <v>54</v>
      </c>
      <c r="H189" s="21"/>
      <c r="I189" s="24"/>
      <c r="J189" s="21"/>
      <c r="K189" s="21">
        <v>550</v>
      </c>
      <c r="L189" s="21" t="s">
        <v>257</v>
      </c>
      <c r="M189" s="21">
        <v>180</v>
      </c>
      <c r="N189" s="21">
        <v>0.75</v>
      </c>
      <c r="O189" s="21" t="s">
        <v>27</v>
      </c>
      <c r="P189" s="21" t="s">
        <v>272</v>
      </c>
      <c r="Q189" s="21">
        <v>4</v>
      </c>
      <c r="R189" s="1"/>
    </row>
    <row r="190" spans="1:18" ht="12.75">
      <c r="A190" s="27">
        <v>16</v>
      </c>
      <c r="B190" s="20" t="s">
        <v>215</v>
      </c>
      <c r="C190" s="19"/>
      <c r="D190" s="21"/>
      <c r="E190" s="21"/>
      <c r="F190" s="21" t="s">
        <v>223</v>
      </c>
      <c r="G190" s="21" t="s">
        <v>54</v>
      </c>
      <c r="H190" s="21"/>
      <c r="I190" s="24"/>
      <c r="J190" s="21"/>
      <c r="K190" s="21">
        <v>190</v>
      </c>
      <c r="L190" s="21" t="s">
        <v>202</v>
      </c>
      <c r="M190" s="21"/>
      <c r="N190" s="21"/>
      <c r="O190" s="21"/>
      <c r="P190" s="21" t="s">
        <v>272</v>
      </c>
      <c r="Q190" s="21"/>
      <c r="R190" s="1"/>
    </row>
    <row r="191" spans="1:18" ht="12.75">
      <c r="A191" s="27">
        <v>17</v>
      </c>
      <c r="B191" s="20" t="s">
        <v>157</v>
      </c>
      <c r="C191" s="19">
        <v>10</v>
      </c>
      <c r="D191" s="21" t="s">
        <v>222</v>
      </c>
      <c r="E191" s="21" t="s">
        <v>170</v>
      </c>
      <c r="F191" s="21" t="s">
        <v>223</v>
      </c>
      <c r="G191" s="21" t="s">
        <v>54</v>
      </c>
      <c r="H191" s="21"/>
      <c r="I191" s="24"/>
      <c r="J191" s="21"/>
      <c r="K191" s="21">
        <v>550</v>
      </c>
      <c r="L191" s="21" t="s">
        <v>257</v>
      </c>
      <c r="M191" s="21">
        <v>180</v>
      </c>
      <c r="N191" s="21">
        <v>0.75</v>
      </c>
      <c r="O191" s="21" t="s">
        <v>27</v>
      </c>
      <c r="P191" s="21" t="s">
        <v>273</v>
      </c>
      <c r="Q191" s="21">
        <v>4</v>
      </c>
      <c r="R191" s="1"/>
    </row>
    <row r="192" spans="1:18" ht="12.75">
      <c r="A192" s="27">
        <v>17</v>
      </c>
      <c r="B192" s="20" t="s">
        <v>157</v>
      </c>
      <c r="C192" s="19"/>
      <c r="D192" s="21"/>
      <c r="E192" s="21"/>
      <c r="F192" s="21" t="s">
        <v>223</v>
      </c>
      <c r="G192" s="21" t="s">
        <v>54</v>
      </c>
      <c r="H192" s="21"/>
      <c r="I192" s="24"/>
      <c r="J192" s="21"/>
      <c r="K192" s="21">
        <v>190</v>
      </c>
      <c r="L192" s="21" t="s">
        <v>202</v>
      </c>
      <c r="M192" s="21"/>
      <c r="N192" s="21"/>
      <c r="O192" s="21"/>
      <c r="P192" s="21" t="s">
        <v>273</v>
      </c>
      <c r="Q192" s="21"/>
      <c r="R192" s="1"/>
    </row>
    <row r="193" spans="1:18" ht="12.75">
      <c r="A193" s="27">
        <v>18</v>
      </c>
      <c r="B193" s="20" t="s">
        <v>216</v>
      </c>
      <c r="C193" s="19">
        <v>1</v>
      </c>
      <c r="D193" s="21" t="s">
        <v>222</v>
      </c>
      <c r="E193" s="21" t="s">
        <v>170</v>
      </c>
      <c r="F193" s="21" t="s">
        <v>223</v>
      </c>
      <c r="G193" s="21" t="s">
        <v>54</v>
      </c>
      <c r="H193" s="21"/>
      <c r="I193" s="24"/>
      <c r="J193" s="21"/>
      <c r="K193" s="21">
        <v>550</v>
      </c>
      <c r="L193" s="21" t="s">
        <v>257</v>
      </c>
      <c r="M193" s="21">
        <v>180</v>
      </c>
      <c r="N193" s="21">
        <v>0.75</v>
      </c>
      <c r="O193" s="21" t="s">
        <v>27</v>
      </c>
      <c r="P193" s="21" t="s">
        <v>274</v>
      </c>
      <c r="Q193" s="21">
        <v>4</v>
      </c>
      <c r="R193" s="1"/>
    </row>
    <row r="194" spans="1:18" ht="12.75">
      <c r="A194" s="27">
        <v>18</v>
      </c>
      <c r="B194" s="20" t="s">
        <v>216</v>
      </c>
      <c r="C194" s="19"/>
      <c r="D194" s="21"/>
      <c r="E194" s="21"/>
      <c r="F194" s="21" t="s">
        <v>223</v>
      </c>
      <c r="G194" s="21" t="s">
        <v>54</v>
      </c>
      <c r="H194" s="21"/>
      <c r="I194" s="24"/>
      <c r="J194" s="21"/>
      <c r="K194" s="21">
        <v>190</v>
      </c>
      <c r="L194" s="21" t="s">
        <v>202</v>
      </c>
      <c r="M194" s="21"/>
      <c r="N194" s="21"/>
      <c r="O194" s="21"/>
      <c r="P194" s="21" t="s">
        <v>274</v>
      </c>
      <c r="Q194" s="21"/>
      <c r="R194" s="1"/>
    </row>
    <row r="195" spans="1:18" ht="12.75">
      <c r="A195" s="27">
        <v>19</v>
      </c>
      <c r="B195" s="20" t="s">
        <v>217</v>
      </c>
      <c r="C195" s="19">
        <v>1</v>
      </c>
      <c r="D195" s="21" t="s">
        <v>222</v>
      </c>
      <c r="E195" s="21" t="s">
        <v>170</v>
      </c>
      <c r="F195" s="21" t="s">
        <v>223</v>
      </c>
      <c r="G195" s="21" t="s">
        <v>54</v>
      </c>
      <c r="H195" s="21"/>
      <c r="I195" s="24"/>
      <c r="J195" s="21"/>
      <c r="K195" s="21">
        <v>550</v>
      </c>
      <c r="L195" s="21" t="s">
        <v>257</v>
      </c>
      <c r="M195" s="21">
        <v>180</v>
      </c>
      <c r="N195" s="21">
        <v>0.75</v>
      </c>
      <c r="O195" s="21" t="s">
        <v>27</v>
      </c>
      <c r="P195" s="21" t="s">
        <v>275</v>
      </c>
      <c r="Q195" s="21">
        <v>4</v>
      </c>
      <c r="R195" s="1"/>
    </row>
    <row r="196" spans="1:18" ht="12.75">
      <c r="A196" s="27">
        <v>19</v>
      </c>
      <c r="B196" s="20" t="s">
        <v>217</v>
      </c>
      <c r="C196" s="19"/>
      <c r="D196" s="21"/>
      <c r="E196" s="21"/>
      <c r="F196" s="21" t="s">
        <v>223</v>
      </c>
      <c r="G196" s="21" t="s">
        <v>54</v>
      </c>
      <c r="H196" s="21"/>
      <c r="I196" s="24"/>
      <c r="J196" s="21"/>
      <c r="K196" s="21">
        <v>190</v>
      </c>
      <c r="L196" s="21" t="s">
        <v>202</v>
      </c>
      <c r="M196" s="21"/>
      <c r="N196" s="21"/>
      <c r="O196" s="21"/>
      <c r="P196" s="21" t="s">
        <v>275</v>
      </c>
      <c r="Q196" s="21"/>
      <c r="R196" s="1"/>
    </row>
    <row r="197" spans="1:18" ht="12.75">
      <c r="A197" s="27">
        <v>20</v>
      </c>
      <c r="B197" s="20" t="s">
        <v>218</v>
      </c>
      <c r="C197" s="19">
        <v>5</v>
      </c>
      <c r="D197" s="21" t="s">
        <v>222</v>
      </c>
      <c r="E197" s="21" t="s">
        <v>170</v>
      </c>
      <c r="F197" s="21" t="s">
        <v>223</v>
      </c>
      <c r="G197" s="21" t="s">
        <v>54</v>
      </c>
      <c r="H197" s="21"/>
      <c r="I197" s="24"/>
      <c r="J197" s="21"/>
      <c r="K197" s="21">
        <v>550</v>
      </c>
      <c r="L197" s="21" t="s">
        <v>257</v>
      </c>
      <c r="M197" s="21">
        <v>180</v>
      </c>
      <c r="N197" s="21">
        <v>0.75</v>
      </c>
      <c r="O197" s="21" t="s">
        <v>27</v>
      </c>
      <c r="P197" s="21" t="s">
        <v>276</v>
      </c>
      <c r="Q197" s="21">
        <v>4</v>
      </c>
      <c r="R197" s="1"/>
    </row>
    <row r="198" spans="1:18" ht="12.75">
      <c r="A198" s="27">
        <v>20</v>
      </c>
      <c r="B198" s="20" t="s">
        <v>218</v>
      </c>
      <c r="C198" s="19"/>
      <c r="D198" s="21"/>
      <c r="E198" s="21"/>
      <c r="F198" s="21" t="s">
        <v>223</v>
      </c>
      <c r="G198" s="21" t="s">
        <v>54</v>
      </c>
      <c r="H198" s="21"/>
      <c r="I198" s="24"/>
      <c r="J198" s="21"/>
      <c r="K198" s="21">
        <v>190</v>
      </c>
      <c r="L198" s="21" t="s">
        <v>202</v>
      </c>
      <c r="M198" s="21"/>
      <c r="N198" s="21"/>
      <c r="O198" s="21"/>
      <c r="P198" s="21" t="s">
        <v>276</v>
      </c>
      <c r="Q198" s="21"/>
      <c r="R198" s="1"/>
    </row>
    <row r="199" spans="1:18" ht="12.75">
      <c r="A199" s="27">
        <v>21</v>
      </c>
      <c r="B199" s="20" t="s">
        <v>226</v>
      </c>
      <c r="C199" s="19">
        <v>5</v>
      </c>
      <c r="D199" s="21" t="s">
        <v>222</v>
      </c>
      <c r="E199" s="21" t="s">
        <v>170</v>
      </c>
      <c r="F199" s="21" t="s">
        <v>223</v>
      </c>
      <c r="G199" s="21" t="s">
        <v>54</v>
      </c>
      <c r="H199" s="21"/>
      <c r="I199" s="24"/>
      <c r="J199" s="21"/>
      <c r="K199" s="21">
        <v>350</v>
      </c>
      <c r="L199" s="21" t="s">
        <v>257</v>
      </c>
      <c r="M199" s="21">
        <v>100</v>
      </c>
      <c r="N199" s="21">
        <v>0.75</v>
      </c>
      <c r="O199" s="21" t="s">
        <v>27</v>
      </c>
      <c r="P199" s="21" t="s">
        <v>277</v>
      </c>
      <c r="Q199" s="21">
        <v>4</v>
      </c>
      <c r="R199" s="1"/>
    </row>
    <row r="200" spans="1:18" ht="12.75">
      <c r="A200" s="27">
        <v>21</v>
      </c>
      <c r="B200" s="20" t="s">
        <v>226</v>
      </c>
      <c r="C200" s="19"/>
      <c r="D200" s="21"/>
      <c r="E200" s="21"/>
      <c r="F200" s="21" t="s">
        <v>223</v>
      </c>
      <c r="G200" s="21" t="s">
        <v>54</v>
      </c>
      <c r="H200" s="21"/>
      <c r="I200" s="24"/>
      <c r="J200" s="21"/>
      <c r="K200" s="21">
        <v>110</v>
      </c>
      <c r="L200" s="21" t="s">
        <v>202</v>
      </c>
      <c r="M200" s="21"/>
      <c r="N200" s="21"/>
      <c r="O200" s="21"/>
      <c r="P200" s="21" t="s">
        <v>277</v>
      </c>
      <c r="Q200" s="21"/>
      <c r="R200" s="1"/>
    </row>
    <row r="201" spans="1:18" ht="12.75">
      <c r="A201" s="27">
        <v>22</v>
      </c>
      <c r="B201" s="20" t="s">
        <v>219</v>
      </c>
      <c r="C201" s="19">
        <v>20</v>
      </c>
      <c r="D201" s="21" t="s">
        <v>222</v>
      </c>
      <c r="E201" s="21" t="s">
        <v>170</v>
      </c>
      <c r="F201" s="21" t="s">
        <v>223</v>
      </c>
      <c r="G201" s="21" t="s">
        <v>54</v>
      </c>
      <c r="H201" s="21"/>
      <c r="I201" s="24"/>
      <c r="J201" s="21"/>
      <c r="K201" s="21">
        <v>350</v>
      </c>
      <c r="L201" s="21" t="s">
        <v>257</v>
      </c>
      <c r="M201" s="21">
        <v>100</v>
      </c>
      <c r="N201" s="21">
        <v>0.75</v>
      </c>
      <c r="O201" s="21" t="s">
        <v>27</v>
      </c>
      <c r="P201" s="21" t="s">
        <v>278</v>
      </c>
      <c r="Q201" s="21">
        <v>4</v>
      </c>
      <c r="R201" s="1"/>
    </row>
    <row r="202" spans="1:18" ht="12.75">
      <c r="A202" s="27">
        <v>22</v>
      </c>
      <c r="B202" s="20" t="s">
        <v>219</v>
      </c>
      <c r="C202" s="19"/>
      <c r="D202" s="21"/>
      <c r="E202" s="21"/>
      <c r="F202" s="21" t="s">
        <v>223</v>
      </c>
      <c r="G202" s="21" t="s">
        <v>54</v>
      </c>
      <c r="H202" s="21"/>
      <c r="I202" s="24"/>
      <c r="J202" s="21"/>
      <c r="K202" s="21">
        <v>110</v>
      </c>
      <c r="L202" s="21" t="s">
        <v>202</v>
      </c>
      <c r="M202" s="21"/>
      <c r="N202" s="21"/>
      <c r="O202" s="21"/>
      <c r="P202" s="21" t="s">
        <v>278</v>
      </c>
      <c r="Q202" s="21"/>
      <c r="R202" s="1"/>
    </row>
    <row r="203" spans="1:18" ht="12.75">
      <c r="A203" s="27">
        <v>23</v>
      </c>
      <c r="B203" s="20" t="s">
        <v>220</v>
      </c>
      <c r="C203" s="19">
        <v>0.5</v>
      </c>
      <c r="D203" s="21" t="s">
        <v>222</v>
      </c>
      <c r="E203" s="21" t="s">
        <v>170</v>
      </c>
      <c r="F203" s="21" t="s">
        <v>223</v>
      </c>
      <c r="G203" s="21" t="s">
        <v>54</v>
      </c>
      <c r="H203" s="21"/>
      <c r="I203" s="24"/>
      <c r="J203" s="21"/>
      <c r="K203" s="21">
        <v>350</v>
      </c>
      <c r="L203" s="21" t="s">
        <v>257</v>
      </c>
      <c r="M203" s="21">
        <v>100</v>
      </c>
      <c r="N203" s="21">
        <v>0.75</v>
      </c>
      <c r="O203" s="21" t="s">
        <v>12</v>
      </c>
      <c r="P203" s="21" t="s">
        <v>279</v>
      </c>
      <c r="Q203" s="21">
        <v>4</v>
      </c>
      <c r="R203" s="1"/>
    </row>
    <row r="204" spans="1:18" ht="12.75">
      <c r="A204" s="27">
        <v>23</v>
      </c>
      <c r="B204" s="20" t="s">
        <v>220</v>
      </c>
      <c r="C204" s="19"/>
      <c r="D204" s="21"/>
      <c r="E204" s="21"/>
      <c r="F204" s="21" t="s">
        <v>223</v>
      </c>
      <c r="G204" s="21" t="s">
        <v>54</v>
      </c>
      <c r="H204" s="21"/>
      <c r="I204" s="24"/>
      <c r="J204" s="21"/>
      <c r="K204" s="21">
        <v>110</v>
      </c>
      <c r="L204" s="21" t="s">
        <v>202</v>
      </c>
      <c r="M204" s="21"/>
      <c r="N204" s="21"/>
      <c r="O204" s="21"/>
      <c r="P204" s="21" t="s">
        <v>279</v>
      </c>
      <c r="Q204" s="21"/>
      <c r="R204" s="1"/>
    </row>
    <row r="205" spans="1:18" ht="12.75">
      <c r="A205" s="27">
        <v>24</v>
      </c>
      <c r="B205" s="20" t="s">
        <v>221</v>
      </c>
      <c r="C205" s="19">
        <v>3</v>
      </c>
      <c r="D205" s="21" t="s">
        <v>222</v>
      </c>
      <c r="E205" s="21" t="s">
        <v>170</v>
      </c>
      <c r="F205" s="21" t="s">
        <v>223</v>
      </c>
      <c r="G205" s="21" t="s">
        <v>54</v>
      </c>
      <c r="H205" s="21"/>
      <c r="I205" s="24"/>
      <c r="J205" s="21"/>
      <c r="K205" s="21">
        <v>350</v>
      </c>
      <c r="L205" s="21" t="s">
        <v>257</v>
      </c>
      <c r="M205" s="21">
        <v>100</v>
      </c>
      <c r="N205" s="21">
        <v>0.75</v>
      </c>
      <c r="O205" s="21" t="s">
        <v>12</v>
      </c>
      <c r="P205" s="21" t="s">
        <v>280</v>
      </c>
      <c r="Q205" s="21">
        <v>4</v>
      </c>
      <c r="R205" s="1"/>
    </row>
    <row r="206" spans="1:18" ht="12.75">
      <c r="A206" s="27">
        <v>24</v>
      </c>
      <c r="B206" s="20" t="s">
        <v>221</v>
      </c>
      <c r="C206" s="19"/>
      <c r="D206" s="21"/>
      <c r="E206" s="21"/>
      <c r="F206" s="21" t="s">
        <v>223</v>
      </c>
      <c r="G206" s="21" t="s">
        <v>54</v>
      </c>
      <c r="H206" s="21"/>
      <c r="I206" s="24"/>
      <c r="J206" s="21"/>
      <c r="K206" s="21">
        <v>110</v>
      </c>
      <c r="L206" s="21" t="s">
        <v>202</v>
      </c>
      <c r="M206" s="21"/>
      <c r="N206" s="21"/>
      <c r="O206" s="21"/>
      <c r="P206" s="21" t="s">
        <v>280</v>
      </c>
      <c r="Q206" s="21"/>
      <c r="R206" s="1"/>
    </row>
    <row r="207" spans="1:18" ht="12.75">
      <c r="A207" s="27">
        <v>25</v>
      </c>
      <c r="B207" s="20" t="s">
        <v>341</v>
      </c>
      <c r="C207" s="19">
        <v>2</v>
      </c>
      <c r="D207" s="21" t="s">
        <v>222</v>
      </c>
      <c r="E207" s="21" t="s">
        <v>170</v>
      </c>
      <c r="F207" s="21" t="s">
        <v>223</v>
      </c>
      <c r="G207" s="21" t="s">
        <v>54</v>
      </c>
      <c r="H207" s="21"/>
      <c r="I207" s="24"/>
      <c r="J207" s="21"/>
      <c r="K207" s="21">
        <v>400</v>
      </c>
      <c r="L207" s="21" t="s">
        <v>202</v>
      </c>
      <c r="M207" s="21">
        <v>125</v>
      </c>
      <c r="N207" s="21">
        <v>0.75</v>
      </c>
      <c r="O207" s="21" t="s">
        <v>12</v>
      </c>
      <c r="P207" s="21" t="s">
        <v>342</v>
      </c>
      <c r="Q207" s="21">
        <v>4</v>
      </c>
      <c r="R207" s="1"/>
    </row>
    <row r="208" spans="1:18" ht="12.75">
      <c r="A208" s="27">
        <v>25</v>
      </c>
      <c r="B208" s="20" t="s">
        <v>341</v>
      </c>
      <c r="C208" s="19"/>
      <c r="D208" s="21"/>
      <c r="E208" s="21"/>
      <c r="F208" s="21"/>
      <c r="G208" s="21"/>
      <c r="H208" s="21"/>
      <c r="I208" s="24"/>
      <c r="J208" s="21"/>
      <c r="K208" s="21">
        <v>135</v>
      </c>
      <c r="L208" s="21" t="s">
        <v>256</v>
      </c>
      <c r="M208" s="21"/>
      <c r="N208" s="21"/>
      <c r="O208" s="21"/>
      <c r="P208" s="21" t="s">
        <v>342</v>
      </c>
      <c r="Q208" s="21">
        <v>4</v>
      </c>
      <c r="R208" s="1"/>
    </row>
    <row r="209" spans="1:18" ht="12.75">
      <c r="A209" s="27"/>
      <c r="B209" s="20"/>
      <c r="C209" s="19"/>
      <c r="D209" s="21"/>
      <c r="E209" s="21"/>
      <c r="F209" s="21"/>
      <c r="G209" s="21"/>
      <c r="H209" s="21"/>
      <c r="I209" s="24"/>
      <c r="J209" s="21"/>
      <c r="K209" s="21"/>
      <c r="L209" s="21"/>
      <c r="M209" s="21"/>
      <c r="N209" s="21"/>
      <c r="O209" s="21"/>
      <c r="P209" s="21"/>
      <c r="Q209" s="21"/>
      <c r="R209" s="1"/>
    </row>
    <row r="210" spans="1:18" ht="12.75">
      <c r="A210" s="27" t="s">
        <v>244</v>
      </c>
      <c r="B210" s="20" t="s">
        <v>240</v>
      </c>
      <c r="C210" s="19"/>
      <c r="D210" s="21" t="s">
        <v>245</v>
      </c>
      <c r="E210" s="21" t="s">
        <v>241</v>
      </c>
      <c r="F210" s="21" t="s">
        <v>242</v>
      </c>
      <c r="G210" s="21" t="s">
        <v>243</v>
      </c>
      <c r="H210" s="21"/>
      <c r="I210" s="24"/>
      <c r="J210" s="21"/>
      <c r="K210" s="21">
        <v>130</v>
      </c>
      <c r="L210" s="21" t="s">
        <v>260</v>
      </c>
      <c r="M210" s="21">
        <v>30</v>
      </c>
      <c r="N210" s="21">
        <v>0.75</v>
      </c>
      <c r="O210" s="21" t="s">
        <v>27</v>
      </c>
      <c r="P210" s="21" t="s">
        <v>281</v>
      </c>
      <c r="Q210" s="21">
        <v>3</v>
      </c>
      <c r="R210" s="1"/>
    </row>
    <row r="211" spans="1:18" ht="12.75">
      <c r="A211" s="27" t="s">
        <v>244</v>
      </c>
      <c r="B211" s="20" t="s">
        <v>240</v>
      </c>
      <c r="C211" s="19"/>
      <c r="D211" s="21" t="s">
        <v>245</v>
      </c>
      <c r="E211" s="21" t="s">
        <v>241</v>
      </c>
      <c r="F211" s="21" t="s">
        <v>242</v>
      </c>
      <c r="G211" s="21" t="s">
        <v>243</v>
      </c>
      <c r="H211" s="21"/>
      <c r="I211" s="24"/>
      <c r="J211" s="21"/>
      <c r="K211" s="21">
        <v>130</v>
      </c>
      <c r="L211" s="21" t="s">
        <v>260</v>
      </c>
      <c r="M211" s="21">
        <v>30</v>
      </c>
      <c r="N211" s="21">
        <v>0.75</v>
      </c>
      <c r="O211" s="21" t="s">
        <v>27</v>
      </c>
      <c r="P211" s="21" t="s">
        <v>282</v>
      </c>
      <c r="Q211" s="21">
        <v>3</v>
      </c>
      <c r="R211" s="1"/>
    </row>
    <row r="212" spans="1:18" ht="22.5">
      <c r="A212" s="27" t="s">
        <v>244</v>
      </c>
      <c r="B212" s="25" t="s">
        <v>246</v>
      </c>
      <c r="C212" s="19"/>
      <c r="D212" s="21" t="s">
        <v>245</v>
      </c>
      <c r="E212" s="21" t="s">
        <v>241</v>
      </c>
      <c r="F212" s="21" t="s">
        <v>242</v>
      </c>
      <c r="G212" s="21" t="s">
        <v>156</v>
      </c>
      <c r="H212" s="21"/>
      <c r="I212" s="24"/>
      <c r="J212" s="21"/>
      <c r="K212" s="21">
        <v>560</v>
      </c>
      <c r="L212" s="21" t="s">
        <v>260</v>
      </c>
      <c r="M212" s="21">
        <v>180</v>
      </c>
      <c r="N212" s="21">
        <v>0.75</v>
      </c>
      <c r="O212" s="21" t="s">
        <v>27</v>
      </c>
      <c r="P212" s="21" t="s">
        <v>283</v>
      </c>
      <c r="Q212" s="21">
        <v>3</v>
      </c>
      <c r="R212" s="1"/>
    </row>
    <row r="213" spans="1:18" ht="22.5">
      <c r="A213" s="27" t="s">
        <v>244</v>
      </c>
      <c r="B213" s="25" t="s">
        <v>247</v>
      </c>
      <c r="C213" s="19"/>
      <c r="D213" s="21" t="s">
        <v>245</v>
      </c>
      <c r="E213" s="21" t="s">
        <v>241</v>
      </c>
      <c r="F213" s="21" t="s">
        <v>242</v>
      </c>
      <c r="G213" s="21" t="s">
        <v>156</v>
      </c>
      <c r="H213" s="21"/>
      <c r="I213" s="24"/>
      <c r="J213" s="21"/>
      <c r="K213" s="21">
        <v>560</v>
      </c>
      <c r="L213" s="21" t="s">
        <v>260</v>
      </c>
      <c r="M213" s="21">
        <v>180</v>
      </c>
      <c r="N213" s="21">
        <v>0.75</v>
      </c>
      <c r="O213" s="21" t="s">
        <v>27</v>
      </c>
      <c r="P213" s="21" t="s">
        <v>284</v>
      </c>
      <c r="Q213" s="21">
        <v>3</v>
      </c>
      <c r="R213" s="1"/>
    </row>
    <row r="214" spans="1:18" ht="12.75">
      <c r="A214" s="27"/>
      <c r="B214" s="20"/>
      <c r="C214" s="19"/>
      <c r="D214" s="21"/>
      <c r="E214" s="21"/>
      <c r="F214" s="21"/>
      <c r="G214" s="21"/>
      <c r="H214" s="21"/>
      <c r="I214" s="24"/>
      <c r="J214" s="21"/>
      <c r="K214" s="21"/>
      <c r="L214" s="21"/>
      <c r="M214" s="21"/>
      <c r="N214" s="21"/>
      <c r="O214" s="21"/>
      <c r="P214" s="21"/>
      <c r="Q214" s="21"/>
      <c r="R214" s="1"/>
    </row>
    <row r="215" spans="1:18" ht="22.5">
      <c r="A215" s="27"/>
      <c r="B215" s="20" t="s">
        <v>344</v>
      </c>
      <c r="C215" s="19"/>
      <c r="D215" s="25" t="s">
        <v>343</v>
      </c>
      <c r="E215" s="21" t="s">
        <v>241</v>
      </c>
      <c r="F215" s="21" t="s">
        <v>250</v>
      </c>
      <c r="G215" s="21" t="s">
        <v>251</v>
      </c>
      <c r="H215" s="21"/>
      <c r="I215" s="24"/>
      <c r="J215" s="21"/>
      <c r="K215" s="21">
        <v>150</v>
      </c>
      <c r="L215" s="21" t="s">
        <v>202</v>
      </c>
      <c r="M215" s="21">
        <v>40</v>
      </c>
      <c r="N215" s="21">
        <v>0.75</v>
      </c>
      <c r="O215" s="21" t="s">
        <v>12</v>
      </c>
      <c r="P215" s="21" t="s">
        <v>285</v>
      </c>
      <c r="Q215" s="21">
        <v>3</v>
      </c>
      <c r="R215" s="1"/>
    </row>
    <row r="216" spans="1:18" ht="22.5">
      <c r="A216" s="27"/>
      <c r="B216" s="20" t="s">
        <v>345</v>
      </c>
      <c r="C216" s="19"/>
      <c r="D216" s="25" t="s">
        <v>343</v>
      </c>
      <c r="E216" s="21" t="s">
        <v>241</v>
      </c>
      <c r="F216" s="21" t="s">
        <v>250</v>
      </c>
      <c r="G216" s="21" t="s">
        <v>251</v>
      </c>
      <c r="H216" s="21"/>
      <c r="I216" s="24"/>
      <c r="J216" s="21"/>
      <c r="K216" s="21">
        <v>150</v>
      </c>
      <c r="L216" s="21" t="s">
        <v>202</v>
      </c>
      <c r="M216" s="21">
        <v>40</v>
      </c>
      <c r="N216" s="21">
        <v>0.75</v>
      </c>
      <c r="O216" s="21" t="s">
        <v>12</v>
      </c>
      <c r="P216" s="21" t="s">
        <v>286</v>
      </c>
      <c r="Q216" s="21">
        <v>3</v>
      </c>
      <c r="R216" s="1"/>
    </row>
    <row r="217" spans="1:18" ht="22.5">
      <c r="A217" s="27"/>
      <c r="B217" s="20" t="s">
        <v>346</v>
      </c>
      <c r="C217" s="19"/>
      <c r="D217" s="25" t="s">
        <v>343</v>
      </c>
      <c r="E217" s="21" t="s">
        <v>241</v>
      </c>
      <c r="F217" s="21" t="s">
        <v>250</v>
      </c>
      <c r="G217" s="21" t="s">
        <v>251</v>
      </c>
      <c r="H217" s="21"/>
      <c r="I217" s="24"/>
      <c r="J217" s="21"/>
      <c r="K217" s="21">
        <v>150</v>
      </c>
      <c r="L217" s="21" t="s">
        <v>202</v>
      </c>
      <c r="M217" s="21">
        <v>40</v>
      </c>
      <c r="N217" s="21">
        <v>0.75</v>
      </c>
      <c r="O217" s="21" t="s">
        <v>12</v>
      </c>
      <c r="P217" s="21" t="s">
        <v>287</v>
      </c>
      <c r="Q217" s="21">
        <v>3</v>
      </c>
      <c r="R217" s="1"/>
    </row>
    <row r="218" spans="1:18" ht="22.5">
      <c r="A218" s="27"/>
      <c r="B218" s="20" t="s">
        <v>352</v>
      </c>
      <c r="C218" s="19"/>
      <c r="D218" s="25" t="s">
        <v>343</v>
      </c>
      <c r="E218" s="21" t="s">
        <v>241</v>
      </c>
      <c r="F218" s="21" t="s">
        <v>250</v>
      </c>
      <c r="G218" s="21" t="s">
        <v>251</v>
      </c>
      <c r="H218" s="21"/>
      <c r="I218" s="24"/>
      <c r="J218" s="21"/>
      <c r="K218" s="21">
        <v>150</v>
      </c>
      <c r="L218" s="21" t="s">
        <v>202</v>
      </c>
      <c r="M218" s="21">
        <v>40</v>
      </c>
      <c r="N218" s="21">
        <v>0.75</v>
      </c>
      <c r="O218" s="21" t="s">
        <v>12</v>
      </c>
      <c r="P218" s="21" t="s">
        <v>288</v>
      </c>
      <c r="Q218" s="21">
        <v>3</v>
      </c>
      <c r="R218" s="1"/>
    </row>
    <row r="219" spans="1:18" ht="22.5">
      <c r="A219" s="27"/>
      <c r="B219" s="20" t="s">
        <v>353</v>
      </c>
      <c r="C219" s="19"/>
      <c r="D219" s="25" t="s">
        <v>343</v>
      </c>
      <c r="E219" s="21" t="s">
        <v>241</v>
      </c>
      <c r="F219" s="21" t="s">
        <v>250</v>
      </c>
      <c r="G219" s="21" t="s">
        <v>251</v>
      </c>
      <c r="H219" s="21"/>
      <c r="I219" s="24"/>
      <c r="J219" s="21"/>
      <c r="K219" s="21">
        <v>150</v>
      </c>
      <c r="L219" s="21" t="s">
        <v>202</v>
      </c>
      <c r="M219" s="21">
        <v>40</v>
      </c>
      <c r="N219" s="21">
        <v>0.75</v>
      </c>
      <c r="O219" s="21" t="s">
        <v>12</v>
      </c>
      <c r="P219" s="21" t="s">
        <v>289</v>
      </c>
      <c r="Q219" s="21">
        <v>3</v>
      </c>
      <c r="R219" s="1"/>
    </row>
    <row r="220" spans="1:18" ht="12.75">
      <c r="A220" s="27"/>
      <c r="B220" s="20" t="s">
        <v>347</v>
      </c>
      <c r="C220" s="19"/>
      <c r="D220" s="25" t="s">
        <v>348</v>
      </c>
      <c r="E220" s="21" t="s">
        <v>241</v>
      </c>
      <c r="F220" s="21" t="s">
        <v>250</v>
      </c>
      <c r="G220" s="21" t="s">
        <v>251</v>
      </c>
      <c r="H220" s="21"/>
      <c r="I220" s="24"/>
      <c r="J220" s="21"/>
      <c r="K220" s="21">
        <v>150</v>
      </c>
      <c r="L220" s="21" t="s">
        <v>202</v>
      </c>
      <c r="M220" s="21">
        <v>40</v>
      </c>
      <c r="N220" s="21">
        <v>0.75</v>
      </c>
      <c r="O220" s="21" t="s">
        <v>12</v>
      </c>
      <c r="P220" s="21" t="s">
        <v>354</v>
      </c>
      <c r="Q220" s="21"/>
      <c r="R220" s="1"/>
    </row>
    <row r="221" spans="1:18" ht="22.5">
      <c r="A221" s="27"/>
      <c r="B221" s="20" t="s">
        <v>349</v>
      </c>
      <c r="C221" s="19"/>
      <c r="D221" s="25" t="s">
        <v>350</v>
      </c>
      <c r="E221" s="21" t="s">
        <v>351</v>
      </c>
      <c r="F221" s="21" t="s">
        <v>250</v>
      </c>
      <c r="G221" s="21"/>
      <c r="H221" s="21"/>
      <c r="I221" s="24"/>
      <c r="J221" s="21"/>
      <c r="K221" s="21"/>
      <c r="L221" s="21"/>
      <c r="M221" s="21"/>
      <c r="N221" s="21"/>
      <c r="O221" s="21"/>
      <c r="P221" s="21"/>
      <c r="Q221" s="21"/>
      <c r="R221" s="1"/>
    </row>
    <row r="222" spans="1:18" ht="22.5">
      <c r="A222" s="27"/>
      <c r="B222" s="20" t="s">
        <v>349</v>
      </c>
      <c r="C222" s="19"/>
      <c r="D222" s="25" t="s">
        <v>350</v>
      </c>
      <c r="E222" s="21" t="s">
        <v>351</v>
      </c>
      <c r="F222" s="21" t="s">
        <v>250</v>
      </c>
      <c r="G222" s="21"/>
      <c r="H222" s="21"/>
      <c r="I222" s="24"/>
      <c r="J222" s="21"/>
      <c r="K222" s="21"/>
      <c r="L222" s="21"/>
      <c r="M222" s="21"/>
      <c r="N222" s="21"/>
      <c r="O222" s="21"/>
      <c r="P222" s="21"/>
      <c r="Q222" s="21"/>
      <c r="R222" s="1"/>
    </row>
    <row r="223" spans="1:18" ht="22.5">
      <c r="A223" s="27"/>
      <c r="B223" s="20" t="s">
        <v>355</v>
      </c>
      <c r="C223" s="19"/>
      <c r="D223" s="25" t="s">
        <v>357</v>
      </c>
      <c r="E223" s="21" t="s">
        <v>241</v>
      </c>
      <c r="F223" s="21" t="s">
        <v>250</v>
      </c>
      <c r="G223" s="21" t="s">
        <v>251</v>
      </c>
      <c r="H223" s="21"/>
      <c r="I223" s="24"/>
      <c r="J223" s="21"/>
      <c r="K223" s="21">
        <v>150</v>
      </c>
      <c r="L223" s="21" t="s">
        <v>202</v>
      </c>
      <c r="M223" s="21">
        <v>40</v>
      </c>
      <c r="N223" s="21">
        <v>0.75</v>
      </c>
      <c r="O223" s="21" t="s">
        <v>12</v>
      </c>
      <c r="P223" s="21" t="s">
        <v>356</v>
      </c>
      <c r="Q223" s="21"/>
      <c r="R223" s="1"/>
    </row>
    <row r="224" spans="1:18" ht="22.5">
      <c r="A224" s="27"/>
      <c r="B224" s="20" t="s">
        <v>358</v>
      </c>
      <c r="C224" s="19"/>
      <c r="D224" s="25" t="s">
        <v>357</v>
      </c>
      <c r="E224" s="21" t="s">
        <v>241</v>
      </c>
      <c r="F224" s="21" t="s">
        <v>250</v>
      </c>
      <c r="G224" s="21" t="s">
        <v>251</v>
      </c>
      <c r="H224" s="21"/>
      <c r="I224" s="24"/>
      <c r="J224" s="21"/>
      <c r="K224" s="21">
        <v>150</v>
      </c>
      <c r="L224" s="21" t="s">
        <v>202</v>
      </c>
      <c r="M224" s="21">
        <v>40</v>
      </c>
      <c r="N224" s="21">
        <v>0.75</v>
      </c>
      <c r="O224" s="21" t="s">
        <v>12</v>
      </c>
      <c r="P224" s="21" t="s">
        <v>369</v>
      </c>
      <c r="Q224" s="21"/>
      <c r="R224" s="1"/>
    </row>
    <row r="225" spans="1:18" ht="22.5">
      <c r="A225" s="27"/>
      <c r="B225" s="20" t="s">
        <v>359</v>
      </c>
      <c r="C225" s="19"/>
      <c r="D225" s="25" t="s">
        <v>357</v>
      </c>
      <c r="E225" s="21" t="s">
        <v>241</v>
      </c>
      <c r="F225" s="21" t="s">
        <v>250</v>
      </c>
      <c r="G225" s="21" t="s">
        <v>251</v>
      </c>
      <c r="H225" s="21"/>
      <c r="I225" s="24"/>
      <c r="J225" s="21"/>
      <c r="K225" s="21">
        <v>150</v>
      </c>
      <c r="L225" s="21" t="s">
        <v>202</v>
      </c>
      <c r="M225" s="21">
        <v>40</v>
      </c>
      <c r="N225" s="21">
        <v>0.75</v>
      </c>
      <c r="O225" s="21" t="s">
        <v>12</v>
      </c>
      <c r="P225" s="21" t="s">
        <v>370</v>
      </c>
      <c r="Q225" s="21"/>
      <c r="R225" s="1"/>
    </row>
    <row r="226" spans="1:18" ht="22.5">
      <c r="A226" s="27"/>
      <c r="B226" s="20" t="s">
        <v>361</v>
      </c>
      <c r="C226" s="19"/>
      <c r="D226" s="25" t="s">
        <v>357</v>
      </c>
      <c r="E226" s="21" t="s">
        <v>241</v>
      </c>
      <c r="F226" s="21" t="s">
        <v>250</v>
      </c>
      <c r="G226" s="21" t="s">
        <v>251</v>
      </c>
      <c r="H226" s="21"/>
      <c r="I226" s="24"/>
      <c r="J226" s="21"/>
      <c r="K226" s="21">
        <v>150</v>
      </c>
      <c r="L226" s="21" t="s">
        <v>202</v>
      </c>
      <c r="M226" s="21">
        <v>40</v>
      </c>
      <c r="N226" s="21">
        <v>0.75</v>
      </c>
      <c r="O226" s="21" t="s">
        <v>12</v>
      </c>
      <c r="P226" s="21" t="s">
        <v>371</v>
      </c>
      <c r="Q226" s="21"/>
      <c r="R226" s="1"/>
    </row>
    <row r="227" spans="1:18" ht="22.5">
      <c r="A227" s="27"/>
      <c r="B227" s="20" t="s">
        <v>360</v>
      </c>
      <c r="C227" s="19"/>
      <c r="D227" s="25" t="s">
        <v>357</v>
      </c>
      <c r="E227" s="21" t="s">
        <v>241</v>
      </c>
      <c r="F227" s="21" t="s">
        <v>250</v>
      </c>
      <c r="G227" s="21" t="s">
        <v>251</v>
      </c>
      <c r="H227" s="21"/>
      <c r="I227" s="24"/>
      <c r="J227" s="21"/>
      <c r="K227" s="21">
        <v>150</v>
      </c>
      <c r="L227" s="21" t="s">
        <v>202</v>
      </c>
      <c r="M227" s="21">
        <v>40</v>
      </c>
      <c r="N227" s="21">
        <v>0.75</v>
      </c>
      <c r="O227" s="21" t="s">
        <v>12</v>
      </c>
      <c r="P227" s="21" t="s">
        <v>372</v>
      </c>
      <c r="Q227" s="21"/>
      <c r="R227" s="1"/>
    </row>
    <row r="228" spans="1:18" ht="22.5">
      <c r="A228" s="27"/>
      <c r="B228" s="20" t="s">
        <v>362</v>
      </c>
      <c r="C228" s="19"/>
      <c r="D228" s="25" t="s">
        <v>357</v>
      </c>
      <c r="E228" s="21" t="s">
        <v>241</v>
      </c>
      <c r="F228" s="21" t="s">
        <v>250</v>
      </c>
      <c r="G228" s="21" t="s">
        <v>251</v>
      </c>
      <c r="H228" s="21"/>
      <c r="I228" s="24"/>
      <c r="J228" s="21"/>
      <c r="K228" s="21">
        <v>150</v>
      </c>
      <c r="L228" s="21" t="s">
        <v>202</v>
      </c>
      <c r="M228" s="21">
        <v>40</v>
      </c>
      <c r="N228" s="21">
        <v>0.75</v>
      </c>
      <c r="O228" s="21" t="s">
        <v>12</v>
      </c>
      <c r="P228" s="21" t="s">
        <v>373</v>
      </c>
      <c r="Q228" s="21"/>
      <c r="R228" s="1"/>
    </row>
    <row r="229" spans="1:18" ht="22.5">
      <c r="A229" s="27"/>
      <c r="B229" s="20" t="s">
        <v>363</v>
      </c>
      <c r="C229" s="19"/>
      <c r="D229" s="25" t="s">
        <v>357</v>
      </c>
      <c r="E229" s="21" t="s">
        <v>241</v>
      </c>
      <c r="F229" s="21" t="s">
        <v>250</v>
      </c>
      <c r="G229" s="21" t="s">
        <v>251</v>
      </c>
      <c r="H229" s="21"/>
      <c r="I229" s="24"/>
      <c r="J229" s="21"/>
      <c r="K229" s="21">
        <v>150</v>
      </c>
      <c r="L229" s="21" t="s">
        <v>202</v>
      </c>
      <c r="M229" s="21">
        <v>40</v>
      </c>
      <c r="N229" s="21">
        <v>0.75</v>
      </c>
      <c r="O229" s="21" t="s">
        <v>12</v>
      </c>
      <c r="P229" s="21" t="s">
        <v>374</v>
      </c>
      <c r="Q229" s="21"/>
      <c r="R229" s="1"/>
    </row>
    <row r="230" spans="1:18" ht="22.5">
      <c r="A230" s="27"/>
      <c r="B230" s="20" t="s">
        <v>364</v>
      </c>
      <c r="C230" s="19"/>
      <c r="D230" s="25" t="s">
        <v>357</v>
      </c>
      <c r="E230" s="21" t="s">
        <v>241</v>
      </c>
      <c r="F230" s="21" t="s">
        <v>250</v>
      </c>
      <c r="G230" s="21" t="s">
        <v>251</v>
      </c>
      <c r="H230" s="21"/>
      <c r="I230" s="24"/>
      <c r="J230" s="21"/>
      <c r="K230" s="21">
        <v>150</v>
      </c>
      <c r="L230" s="21" t="s">
        <v>202</v>
      </c>
      <c r="M230" s="21">
        <v>40</v>
      </c>
      <c r="N230" s="21">
        <v>0.75</v>
      </c>
      <c r="O230" s="21" t="s">
        <v>12</v>
      </c>
      <c r="P230" s="21" t="s">
        <v>375</v>
      </c>
      <c r="Q230" s="21"/>
      <c r="R230" s="1"/>
    </row>
    <row r="231" spans="1:18" ht="22.5">
      <c r="A231" s="27"/>
      <c r="B231" s="20" t="s">
        <v>365</v>
      </c>
      <c r="C231" s="19"/>
      <c r="D231" s="25" t="s">
        <v>357</v>
      </c>
      <c r="E231" s="21" t="s">
        <v>241</v>
      </c>
      <c r="F231" s="21" t="s">
        <v>250</v>
      </c>
      <c r="G231" s="21" t="s">
        <v>251</v>
      </c>
      <c r="H231" s="21"/>
      <c r="I231" s="24"/>
      <c r="J231" s="21"/>
      <c r="K231" s="21">
        <v>150</v>
      </c>
      <c r="L231" s="21" t="s">
        <v>202</v>
      </c>
      <c r="M231" s="21">
        <v>40</v>
      </c>
      <c r="N231" s="21">
        <v>0.75</v>
      </c>
      <c r="O231" s="21" t="s">
        <v>12</v>
      </c>
      <c r="P231" s="21" t="s">
        <v>376</v>
      </c>
      <c r="Q231" s="21"/>
      <c r="R231" s="1"/>
    </row>
    <row r="232" spans="1:18" ht="22.5">
      <c r="A232" s="27"/>
      <c r="B232" s="20" t="s">
        <v>366</v>
      </c>
      <c r="C232" s="19"/>
      <c r="D232" s="25" t="s">
        <v>357</v>
      </c>
      <c r="E232" s="21" t="s">
        <v>241</v>
      </c>
      <c r="F232" s="21" t="s">
        <v>250</v>
      </c>
      <c r="G232" s="21" t="s">
        <v>251</v>
      </c>
      <c r="H232" s="21"/>
      <c r="I232" s="24"/>
      <c r="J232" s="21"/>
      <c r="K232" s="21">
        <v>150</v>
      </c>
      <c r="L232" s="21" t="s">
        <v>202</v>
      </c>
      <c r="M232" s="21">
        <v>40</v>
      </c>
      <c r="N232" s="21">
        <v>0.75</v>
      </c>
      <c r="O232" s="21" t="s">
        <v>12</v>
      </c>
      <c r="P232" s="21" t="s">
        <v>377</v>
      </c>
      <c r="Q232" s="21"/>
      <c r="R232" s="1"/>
    </row>
    <row r="233" spans="1:18" ht="22.5">
      <c r="A233" s="27"/>
      <c r="B233" s="20" t="s">
        <v>367</v>
      </c>
      <c r="C233" s="19"/>
      <c r="D233" s="25" t="s">
        <v>357</v>
      </c>
      <c r="E233" s="21" t="s">
        <v>241</v>
      </c>
      <c r="F233" s="21" t="s">
        <v>250</v>
      </c>
      <c r="G233" s="21" t="s">
        <v>251</v>
      </c>
      <c r="H233" s="21"/>
      <c r="I233" s="24"/>
      <c r="J233" s="21"/>
      <c r="K233" s="21">
        <v>150</v>
      </c>
      <c r="L233" s="21" t="s">
        <v>202</v>
      </c>
      <c r="M233" s="21">
        <v>40</v>
      </c>
      <c r="N233" s="21">
        <v>0.75</v>
      </c>
      <c r="O233" s="21" t="s">
        <v>12</v>
      </c>
      <c r="P233" s="21" t="s">
        <v>378</v>
      </c>
      <c r="Q233" s="21"/>
      <c r="R233" s="1"/>
    </row>
    <row r="234" spans="1:18" ht="22.5">
      <c r="A234" s="27"/>
      <c r="B234" s="20" t="s">
        <v>368</v>
      </c>
      <c r="C234" s="19"/>
      <c r="D234" s="25" t="s">
        <v>357</v>
      </c>
      <c r="E234" s="21" t="s">
        <v>241</v>
      </c>
      <c r="F234" s="21" t="s">
        <v>250</v>
      </c>
      <c r="G234" s="21" t="s">
        <v>251</v>
      </c>
      <c r="H234" s="21"/>
      <c r="I234" s="24"/>
      <c r="J234" s="21"/>
      <c r="K234" s="21">
        <v>150</v>
      </c>
      <c r="L234" s="21" t="s">
        <v>202</v>
      </c>
      <c r="M234" s="21">
        <v>40</v>
      </c>
      <c r="N234" s="21">
        <v>0.75</v>
      </c>
      <c r="O234" s="21" t="s">
        <v>12</v>
      </c>
      <c r="P234" s="21" t="s">
        <v>379</v>
      </c>
      <c r="Q234" s="21"/>
      <c r="R234" s="1"/>
    </row>
    <row r="235" spans="1:18" ht="12.75">
      <c r="A235" s="27"/>
      <c r="B235" s="20" t="s">
        <v>380</v>
      </c>
      <c r="C235" s="19"/>
      <c r="D235" s="25" t="s">
        <v>381</v>
      </c>
      <c r="E235" s="21" t="s">
        <v>382</v>
      </c>
      <c r="F235" s="21" t="s">
        <v>250</v>
      </c>
      <c r="G235" s="21" t="s">
        <v>383</v>
      </c>
      <c r="H235" s="21"/>
      <c r="I235" s="24"/>
      <c r="J235" s="21"/>
      <c r="K235" s="21">
        <v>150</v>
      </c>
      <c r="L235" s="21" t="s">
        <v>202</v>
      </c>
      <c r="M235" s="21">
        <v>40</v>
      </c>
      <c r="N235" s="21">
        <v>0.75</v>
      </c>
      <c r="O235" s="21" t="s">
        <v>12</v>
      </c>
      <c r="P235" s="21" t="s">
        <v>384</v>
      </c>
      <c r="Q235" s="21"/>
      <c r="R235" s="1"/>
    </row>
    <row r="236" spans="1:18" ht="12.75">
      <c r="A236" s="27"/>
      <c r="B236" s="20" t="s">
        <v>385</v>
      </c>
      <c r="C236" s="19"/>
      <c r="D236" s="25" t="s">
        <v>386</v>
      </c>
      <c r="E236" s="21" t="s">
        <v>241</v>
      </c>
      <c r="F236" s="21" t="s">
        <v>250</v>
      </c>
      <c r="G236" s="21" t="s">
        <v>251</v>
      </c>
      <c r="H236" s="21"/>
      <c r="I236" s="24"/>
      <c r="J236" s="21"/>
      <c r="K236" s="21">
        <v>150</v>
      </c>
      <c r="L236" s="21" t="s">
        <v>202</v>
      </c>
      <c r="M236" s="21">
        <v>40</v>
      </c>
      <c r="N236" s="21">
        <v>0.75</v>
      </c>
      <c r="O236" s="21" t="s">
        <v>12</v>
      </c>
      <c r="P236" s="21" t="s">
        <v>387</v>
      </c>
      <c r="Q236" s="21"/>
      <c r="R236" s="1"/>
    </row>
    <row r="237" spans="1:18" ht="12" customHeight="1">
      <c r="A237" s="27"/>
      <c r="B237" s="20" t="s">
        <v>388</v>
      </c>
      <c r="C237" s="19"/>
      <c r="D237" s="25" t="s">
        <v>390</v>
      </c>
      <c r="E237" s="21" t="s">
        <v>241</v>
      </c>
      <c r="F237" s="21" t="s">
        <v>250</v>
      </c>
      <c r="G237" s="21" t="s">
        <v>389</v>
      </c>
      <c r="H237" s="21"/>
      <c r="I237" s="24"/>
      <c r="J237" s="21"/>
      <c r="K237" s="21">
        <v>150</v>
      </c>
      <c r="L237" s="21" t="s">
        <v>202</v>
      </c>
      <c r="M237" s="21">
        <v>40</v>
      </c>
      <c r="N237" s="21">
        <v>0.75</v>
      </c>
      <c r="O237" s="21" t="s">
        <v>12</v>
      </c>
      <c r="P237" s="21" t="s">
        <v>387</v>
      </c>
      <c r="Q237" s="21"/>
      <c r="R237" s="1"/>
    </row>
    <row r="238" spans="1:18" ht="12.75" customHeight="1">
      <c r="A238" s="27"/>
      <c r="B238" s="20" t="s">
        <v>391</v>
      </c>
      <c r="C238" s="19"/>
      <c r="D238" s="25" t="s">
        <v>390</v>
      </c>
      <c r="E238" s="21" t="s">
        <v>241</v>
      </c>
      <c r="F238" s="21" t="s">
        <v>250</v>
      </c>
      <c r="G238" s="21" t="s">
        <v>251</v>
      </c>
      <c r="H238" s="21"/>
      <c r="I238" s="24"/>
      <c r="J238" s="21"/>
      <c r="K238" s="21">
        <v>150</v>
      </c>
      <c r="L238" s="21" t="s">
        <v>202</v>
      </c>
      <c r="M238" s="21">
        <v>40</v>
      </c>
      <c r="N238" s="21">
        <v>0.75</v>
      </c>
      <c r="O238" s="21" t="s">
        <v>12</v>
      </c>
      <c r="P238" s="21" t="s">
        <v>387</v>
      </c>
      <c r="Q238" s="21"/>
      <c r="R238" s="1"/>
    </row>
    <row r="239" spans="1:18" ht="12.75" customHeight="1">
      <c r="A239" s="27"/>
      <c r="B239" s="20" t="s">
        <v>392</v>
      </c>
      <c r="C239" s="19"/>
      <c r="D239" s="25" t="s">
        <v>390</v>
      </c>
      <c r="E239" s="21" t="s">
        <v>241</v>
      </c>
      <c r="F239" s="21" t="s">
        <v>250</v>
      </c>
      <c r="G239" s="21" t="s">
        <v>251</v>
      </c>
      <c r="H239" s="21"/>
      <c r="I239" s="24"/>
      <c r="J239" s="21"/>
      <c r="K239" s="21">
        <v>150</v>
      </c>
      <c r="L239" s="21" t="s">
        <v>202</v>
      </c>
      <c r="M239" s="21">
        <v>40</v>
      </c>
      <c r="N239" s="21">
        <v>0.75</v>
      </c>
      <c r="O239" s="21" t="s">
        <v>12</v>
      </c>
      <c r="P239" s="21" t="s">
        <v>387</v>
      </c>
      <c r="Q239" s="21"/>
      <c r="R239" s="1"/>
    </row>
    <row r="240" spans="1:18" ht="35.25" customHeight="1">
      <c r="A240" s="27"/>
      <c r="B240" s="20" t="s">
        <v>291</v>
      </c>
      <c r="C240" s="19"/>
      <c r="D240" s="25" t="s">
        <v>249</v>
      </c>
      <c r="E240" s="21" t="s">
        <v>241</v>
      </c>
      <c r="F240" s="25" t="s">
        <v>252</v>
      </c>
      <c r="G240" s="21" t="s">
        <v>248</v>
      </c>
      <c r="H240" s="19"/>
      <c r="I240" s="24"/>
      <c r="J240" s="21"/>
      <c r="K240" s="21">
        <v>500</v>
      </c>
      <c r="L240" s="21" t="s">
        <v>253</v>
      </c>
      <c r="M240" s="21">
        <v>160</v>
      </c>
      <c r="N240" s="21">
        <v>2.5</v>
      </c>
      <c r="O240" s="21" t="s">
        <v>12</v>
      </c>
      <c r="P240" s="21" t="s">
        <v>290</v>
      </c>
      <c r="Q240" s="21">
        <v>5</v>
      </c>
      <c r="R240" s="1"/>
    </row>
    <row r="241" spans="1:18" ht="22.5">
      <c r="A241" s="27"/>
      <c r="B241" s="20" t="s">
        <v>291</v>
      </c>
      <c r="C241" s="19"/>
      <c r="D241" s="25"/>
      <c r="E241" s="21"/>
      <c r="F241" s="25" t="s">
        <v>252</v>
      </c>
      <c r="G241" s="21" t="s">
        <v>248</v>
      </c>
      <c r="H241" s="19"/>
      <c r="I241" s="24"/>
      <c r="J241" s="21"/>
      <c r="K241" s="21">
        <v>340</v>
      </c>
      <c r="L241" s="21" t="s">
        <v>295</v>
      </c>
      <c r="M241" s="21"/>
      <c r="N241" s="21"/>
      <c r="O241" s="21"/>
      <c r="P241" s="21"/>
      <c r="Q241" s="21"/>
      <c r="R241" s="1"/>
    </row>
    <row r="242" spans="1:18" ht="12.75">
      <c r="A242" s="27"/>
      <c r="B242" s="20" t="s">
        <v>296</v>
      </c>
      <c r="C242" s="19"/>
      <c r="D242" s="19"/>
      <c r="E242" s="21" t="s">
        <v>241</v>
      </c>
      <c r="F242" s="21" t="s">
        <v>248</v>
      </c>
      <c r="G242" s="21" t="s">
        <v>292</v>
      </c>
      <c r="H242" s="19"/>
      <c r="I242" s="24"/>
      <c r="J242" s="21"/>
      <c r="K242" s="21">
        <v>200</v>
      </c>
      <c r="L242" s="21" t="s">
        <v>293</v>
      </c>
      <c r="M242" s="21">
        <v>60</v>
      </c>
      <c r="N242" s="21">
        <v>1.25</v>
      </c>
      <c r="O242" s="21" t="s">
        <v>12</v>
      </c>
      <c r="P242" s="21" t="s">
        <v>294</v>
      </c>
      <c r="Q242" s="21">
        <v>4</v>
      </c>
      <c r="R242" s="1"/>
    </row>
    <row r="243" spans="1:18" ht="12.75">
      <c r="A243" s="27"/>
      <c r="B243" s="20" t="s">
        <v>296</v>
      </c>
      <c r="C243" s="19"/>
      <c r="D243" s="19"/>
      <c r="E243" s="21"/>
      <c r="F243" s="21" t="s">
        <v>248</v>
      </c>
      <c r="G243" s="21" t="s">
        <v>292</v>
      </c>
      <c r="H243" s="19"/>
      <c r="I243" s="24"/>
      <c r="J243" s="21"/>
      <c r="K243" s="21">
        <v>70</v>
      </c>
      <c r="L243" s="21" t="s">
        <v>257</v>
      </c>
      <c r="M243" s="21"/>
      <c r="N243" s="21"/>
      <c r="O243" s="21"/>
      <c r="P243" s="21"/>
      <c r="Q243" s="21"/>
      <c r="R243" s="1"/>
    </row>
    <row r="244" spans="1:18" ht="12.75">
      <c r="A244" s="27"/>
      <c r="B244" s="20" t="s">
        <v>297</v>
      </c>
      <c r="C244" s="19"/>
      <c r="D244" s="19"/>
      <c r="E244" s="21" t="s">
        <v>241</v>
      </c>
      <c r="F244" s="21" t="s">
        <v>248</v>
      </c>
      <c r="G244" s="21" t="s">
        <v>298</v>
      </c>
      <c r="H244" s="19"/>
      <c r="I244" s="24"/>
      <c r="J244" s="21"/>
      <c r="K244" s="21">
        <v>250</v>
      </c>
      <c r="L244" s="21" t="s">
        <v>253</v>
      </c>
      <c r="M244" s="21">
        <v>60</v>
      </c>
      <c r="N244" s="21">
        <v>0.75</v>
      </c>
      <c r="O244" s="21" t="s">
        <v>12</v>
      </c>
      <c r="P244" s="21" t="s">
        <v>300</v>
      </c>
      <c r="Q244" s="21">
        <v>4</v>
      </c>
      <c r="R244" s="1"/>
    </row>
    <row r="245" spans="1:18" ht="12.75">
      <c r="A245" s="27"/>
      <c r="B245" s="20" t="s">
        <v>297</v>
      </c>
      <c r="C245" s="19"/>
      <c r="D245" s="19"/>
      <c r="E245" s="21"/>
      <c r="F245" s="21" t="s">
        <v>248</v>
      </c>
      <c r="G245" s="21" t="s">
        <v>299</v>
      </c>
      <c r="H245" s="19"/>
      <c r="I245" s="24"/>
      <c r="J245" s="21"/>
      <c r="K245" s="21">
        <v>250</v>
      </c>
      <c r="L245" s="21" t="s">
        <v>253</v>
      </c>
      <c r="M245" s="21">
        <v>60</v>
      </c>
      <c r="N245" s="21">
        <v>0.75</v>
      </c>
      <c r="O245" s="21" t="s">
        <v>12</v>
      </c>
      <c r="P245" s="21" t="s">
        <v>301</v>
      </c>
      <c r="Q245" s="21">
        <v>4</v>
      </c>
      <c r="R245" s="1"/>
    </row>
    <row r="246" spans="1:17" ht="12.75">
      <c r="A246" s="27"/>
      <c r="B246" s="19"/>
      <c r="C246" s="19"/>
      <c r="D246" s="19"/>
      <c r="E246" s="19"/>
      <c r="F246" s="19"/>
      <c r="G246" s="19"/>
      <c r="H246" s="19"/>
      <c r="I246" s="19"/>
      <c r="J246" s="19"/>
      <c r="K246" s="19"/>
      <c r="L246" s="21"/>
      <c r="M246" s="19"/>
      <c r="N246" s="19"/>
      <c r="O246" s="19"/>
      <c r="P246" s="19"/>
      <c r="Q246" s="19"/>
    </row>
    <row r="247" spans="1:17" ht="38.25">
      <c r="A247" s="27"/>
      <c r="B247" s="89" t="s">
        <v>476</v>
      </c>
      <c r="C247" s="19"/>
      <c r="D247" s="19"/>
      <c r="E247" s="113" t="s">
        <v>481</v>
      </c>
      <c r="F247" s="21" t="s">
        <v>250</v>
      </c>
      <c r="G247" s="19"/>
      <c r="H247" s="19"/>
      <c r="I247" s="19"/>
      <c r="J247" s="19"/>
      <c r="K247" s="122">
        <v>300</v>
      </c>
      <c r="L247" s="21" t="s">
        <v>256</v>
      </c>
      <c r="M247" s="122">
        <v>100</v>
      </c>
      <c r="N247" s="122">
        <v>0.75</v>
      </c>
      <c r="O247" s="122" t="s">
        <v>12</v>
      </c>
      <c r="P247" s="19"/>
      <c r="Q247" s="122">
        <v>3</v>
      </c>
    </row>
    <row r="248" spans="1:17" ht="12.75">
      <c r="A248" s="27"/>
      <c r="B248" s="89" t="s">
        <v>477</v>
      </c>
      <c r="C248" s="19"/>
      <c r="D248" s="19"/>
      <c r="E248" s="113" t="s">
        <v>478</v>
      </c>
      <c r="F248" s="21" t="s">
        <v>250</v>
      </c>
      <c r="G248" s="19"/>
      <c r="H248" s="19"/>
      <c r="I248" s="19"/>
      <c r="J248" s="19"/>
      <c r="K248" s="122">
        <v>300</v>
      </c>
      <c r="L248" s="21" t="s">
        <v>256</v>
      </c>
      <c r="M248" s="122">
        <v>100</v>
      </c>
      <c r="N248" s="122">
        <v>0.75</v>
      </c>
      <c r="O248" s="122" t="s">
        <v>12</v>
      </c>
      <c r="P248" s="19"/>
      <c r="Q248" s="122">
        <v>3</v>
      </c>
    </row>
    <row r="249" spans="1:17" ht="25.5">
      <c r="A249" s="27"/>
      <c r="B249" s="89" t="s">
        <v>479</v>
      </c>
      <c r="C249" s="19"/>
      <c r="D249" s="19"/>
      <c r="E249" s="113" t="s">
        <v>482</v>
      </c>
      <c r="F249" s="21" t="s">
        <v>250</v>
      </c>
      <c r="G249" s="19"/>
      <c r="H249" s="19"/>
      <c r="I249" s="19"/>
      <c r="J249" s="19"/>
      <c r="K249" s="122">
        <v>300</v>
      </c>
      <c r="L249" s="21" t="s">
        <v>256</v>
      </c>
      <c r="M249" s="122">
        <v>100</v>
      </c>
      <c r="N249" s="122">
        <v>0.75</v>
      </c>
      <c r="O249" s="122" t="s">
        <v>12</v>
      </c>
      <c r="P249" s="19"/>
      <c r="Q249" s="122">
        <v>3</v>
      </c>
    </row>
    <row r="250" spans="1:17" ht="12.75">
      <c r="A250" s="27"/>
      <c r="B250" s="19"/>
      <c r="C250" s="19"/>
      <c r="D250" s="19"/>
      <c r="E250" s="113"/>
      <c r="F250" s="21"/>
      <c r="G250" s="19"/>
      <c r="H250" s="19"/>
      <c r="I250" s="19"/>
      <c r="J250" s="19"/>
      <c r="K250" s="19"/>
      <c r="L250" s="21"/>
      <c r="M250" s="19"/>
      <c r="N250" s="19"/>
      <c r="O250" s="19"/>
      <c r="P250" s="19"/>
      <c r="Q250" s="19"/>
    </row>
    <row r="251" spans="1:17" ht="12.75">
      <c r="A251" s="27"/>
      <c r="B251" s="19"/>
      <c r="C251" s="19"/>
      <c r="D251" s="19"/>
      <c r="E251" s="19"/>
      <c r="F251" s="19"/>
      <c r="G251" s="19"/>
      <c r="H251" s="19"/>
      <c r="I251" s="19"/>
      <c r="J251" s="19"/>
      <c r="K251" s="19"/>
      <c r="L251" s="21"/>
      <c r="M251" s="19"/>
      <c r="N251" s="19"/>
      <c r="O251" s="19"/>
      <c r="P251" s="19"/>
      <c r="Q251" s="19"/>
    </row>
    <row r="252" spans="1:17" ht="12.75">
      <c r="A252" s="27"/>
      <c r="B252" s="19"/>
      <c r="C252" s="19"/>
      <c r="D252" s="19"/>
      <c r="E252" s="19"/>
      <c r="F252" s="19"/>
      <c r="G252" s="19"/>
      <c r="H252" s="19"/>
      <c r="I252" s="19"/>
      <c r="J252" s="19"/>
      <c r="K252" s="19"/>
      <c r="L252" s="21"/>
      <c r="M252" s="19"/>
      <c r="N252" s="19"/>
      <c r="O252" s="19"/>
      <c r="P252" s="19"/>
      <c r="Q252" s="19"/>
    </row>
    <row r="253" spans="1:17" ht="12.75">
      <c r="A253" s="27"/>
      <c r="B253" s="19"/>
      <c r="C253" s="19"/>
      <c r="D253" s="19"/>
      <c r="E253" s="19"/>
      <c r="F253" s="19"/>
      <c r="G253" s="19"/>
      <c r="H253" s="19"/>
      <c r="I253" s="19"/>
      <c r="J253" s="19"/>
      <c r="K253" s="19"/>
      <c r="L253" s="21"/>
      <c r="M253" s="19"/>
      <c r="N253" s="19"/>
      <c r="O253" s="19"/>
      <c r="P253" s="19"/>
      <c r="Q253" s="19"/>
    </row>
    <row r="254" spans="1:17" ht="12.75">
      <c r="A254" s="27"/>
      <c r="B254" s="19"/>
      <c r="C254" s="19"/>
      <c r="D254" s="19"/>
      <c r="E254" s="19"/>
      <c r="F254" s="19"/>
      <c r="G254" s="19"/>
      <c r="H254" s="19"/>
      <c r="I254" s="19"/>
      <c r="J254" s="19"/>
      <c r="K254" s="19"/>
      <c r="L254" s="21"/>
      <c r="M254" s="19"/>
      <c r="N254" s="19"/>
      <c r="O254" s="19"/>
      <c r="P254" s="19"/>
      <c r="Q254" s="19"/>
    </row>
    <row r="255" spans="1:17" ht="12.75">
      <c r="A255" s="27"/>
      <c r="B255" s="19"/>
      <c r="C255" s="19"/>
      <c r="D255" s="19"/>
      <c r="E255" s="19"/>
      <c r="F255" s="19"/>
      <c r="G255" s="19"/>
      <c r="H255" s="19"/>
      <c r="I255" s="19"/>
      <c r="J255" s="19"/>
      <c r="K255" s="19"/>
      <c r="L255" s="21"/>
      <c r="M255" s="19"/>
      <c r="N255" s="19"/>
      <c r="O255" s="19"/>
      <c r="P255" s="19"/>
      <c r="Q255" s="19"/>
    </row>
    <row r="256" spans="1:17" ht="12.75">
      <c r="A256" s="27"/>
      <c r="B256" s="19"/>
      <c r="C256" s="19"/>
      <c r="D256" s="19"/>
      <c r="E256" s="19"/>
      <c r="F256" s="19"/>
      <c r="G256" s="19"/>
      <c r="H256" s="19"/>
      <c r="I256" s="19"/>
      <c r="J256" s="19"/>
      <c r="K256" s="19"/>
      <c r="L256" s="21"/>
      <c r="M256" s="19"/>
      <c r="N256" s="19"/>
      <c r="O256" s="19"/>
      <c r="P256" s="19"/>
      <c r="Q256" s="19"/>
    </row>
    <row r="257" spans="1:17" ht="12.75">
      <c r="A257" s="27"/>
      <c r="B257" s="19"/>
      <c r="C257" s="19"/>
      <c r="D257" s="19"/>
      <c r="E257" s="19"/>
      <c r="F257" s="19"/>
      <c r="G257" s="19"/>
      <c r="H257" s="19"/>
      <c r="I257" s="19"/>
      <c r="J257" s="19"/>
      <c r="K257" s="19"/>
      <c r="L257" s="21"/>
      <c r="M257" s="19"/>
      <c r="N257" s="19"/>
      <c r="O257" s="19"/>
      <c r="P257" s="19"/>
      <c r="Q257" s="19"/>
    </row>
    <row r="258" spans="1:17" ht="12.75">
      <c r="A258" s="27"/>
      <c r="B258" s="19"/>
      <c r="C258" s="19"/>
      <c r="D258" s="19"/>
      <c r="E258" s="19"/>
      <c r="F258" s="19"/>
      <c r="G258" s="19"/>
      <c r="H258" s="19"/>
      <c r="I258" s="19"/>
      <c r="J258" s="19"/>
      <c r="K258" s="19"/>
      <c r="L258" s="21"/>
      <c r="M258" s="19"/>
      <c r="N258" s="19"/>
      <c r="O258" s="19"/>
      <c r="P258" s="19"/>
      <c r="Q258" s="19"/>
    </row>
    <row r="259" spans="1:17" ht="12.75">
      <c r="A259" s="27"/>
      <c r="B259" s="19"/>
      <c r="C259" s="19"/>
      <c r="D259" s="19"/>
      <c r="E259" s="19"/>
      <c r="F259" s="19"/>
      <c r="G259" s="19"/>
      <c r="H259" s="19"/>
      <c r="I259" s="19"/>
      <c r="J259" s="19"/>
      <c r="K259" s="19"/>
      <c r="L259" s="21"/>
      <c r="M259" s="19"/>
      <c r="N259" s="19"/>
      <c r="O259" s="19"/>
      <c r="P259" s="19"/>
      <c r="Q259" s="19"/>
    </row>
    <row r="260" spans="1:17" ht="12.75">
      <c r="A260" s="27"/>
      <c r="B260" s="19"/>
      <c r="C260" s="19"/>
      <c r="D260" s="19"/>
      <c r="E260" s="19"/>
      <c r="F260" s="19"/>
      <c r="G260" s="19"/>
      <c r="H260" s="19"/>
      <c r="I260" s="19"/>
      <c r="J260" s="19"/>
      <c r="K260" s="19"/>
      <c r="L260" s="21"/>
      <c r="M260" s="19"/>
      <c r="N260" s="19"/>
      <c r="O260" s="19"/>
      <c r="P260" s="19"/>
      <c r="Q260" s="19"/>
    </row>
    <row r="261" spans="1:17" ht="12.75">
      <c r="A261" s="27"/>
      <c r="B261" s="19"/>
      <c r="C261" s="19"/>
      <c r="D261" s="19"/>
      <c r="E261" s="19"/>
      <c r="F261" s="19"/>
      <c r="G261" s="19"/>
      <c r="H261" s="19"/>
      <c r="I261" s="19"/>
      <c r="J261" s="19"/>
      <c r="K261" s="19"/>
      <c r="L261" s="21"/>
      <c r="M261" s="19"/>
      <c r="N261" s="19"/>
      <c r="O261" s="19"/>
      <c r="P261" s="19"/>
      <c r="Q261" s="19"/>
    </row>
    <row r="262" spans="1:17" ht="12.75">
      <c r="A262" s="27"/>
      <c r="B262" s="19"/>
      <c r="C262" s="19"/>
      <c r="D262" s="19"/>
      <c r="E262" s="19"/>
      <c r="F262" s="19"/>
      <c r="G262" s="19"/>
      <c r="H262" s="19"/>
      <c r="I262" s="19"/>
      <c r="J262" s="19"/>
      <c r="K262" s="19"/>
      <c r="L262" s="21"/>
      <c r="M262" s="19"/>
      <c r="N262" s="19"/>
      <c r="O262" s="19"/>
      <c r="P262" s="19"/>
      <c r="Q262" s="19"/>
    </row>
    <row r="263" spans="1:17" ht="12.75">
      <c r="A263" s="27"/>
      <c r="B263" s="19"/>
      <c r="C263" s="19"/>
      <c r="D263" s="19"/>
      <c r="E263" s="19"/>
      <c r="F263" s="19"/>
      <c r="G263" s="19"/>
      <c r="H263" s="19"/>
      <c r="I263" s="19"/>
      <c r="J263" s="19"/>
      <c r="K263" s="19"/>
      <c r="L263" s="21"/>
      <c r="M263" s="19"/>
      <c r="N263" s="19"/>
      <c r="O263" s="19"/>
      <c r="P263" s="19"/>
      <c r="Q263" s="19"/>
    </row>
    <row r="264" spans="1:17" ht="12.75">
      <c r="A264" s="27"/>
      <c r="B264" s="19"/>
      <c r="C264" s="19"/>
      <c r="D264" s="19"/>
      <c r="E264" s="19"/>
      <c r="F264" s="19"/>
      <c r="G264" s="19"/>
      <c r="H264" s="19"/>
      <c r="I264" s="19"/>
      <c r="J264" s="19"/>
      <c r="K264" s="19"/>
      <c r="L264" s="21"/>
      <c r="M264" s="19"/>
      <c r="N264" s="19"/>
      <c r="O264" s="19"/>
      <c r="P264" s="19"/>
      <c r="Q264" s="19"/>
    </row>
    <row r="265" spans="1:17" ht="12.75">
      <c r="A265" s="27"/>
      <c r="B265" s="19"/>
      <c r="C265" s="19"/>
      <c r="D265" s="19"/>
      <c r="E265" s="19"/>
      <c r="F265" s="19"/>
      <c r="G265" s="19"/>
      <c r="H265" s="19"/>
      <c r="I265" s="19"/>
      <c r="J265" s="19"/>
      <c r="K265" s="19"/>
      <c r="L265" s="21"/>
      <c r="M265" s="19"/>
      <c r="N265" s="19"/>
      <c r="O265" s="19"/>
      <c r="P265" s="19"/>
      <c r="Q265" s="19"/>
    </row>
  </sheetData>
  <mergeCells count="25">
    <mergeCell ref="B1:C1"/>
    <mergeCell ref="B2:C2"/>
    <mergeCell ref="B3:C3"/>
    <mergeCell ref="D5:O5"/>
    <mergeCell ref="F2:O2"/>
    <mergeCell ref="F3:O3"/>
    <mergeCell ref="D6:O6"/>
    <mergeCell ref="D7:O7"/>
    <mergeCell ref="D8:O8"/>
    <mergeCell ref="D9:O9"/>
    <mergeCell ref="D10:O10"/>
    <mergeCell ref="D16:O16"/>
    <mergeCell ref="D17:O17"/>
    <mergeCell ref="D18:O18"/>
    <mergeCell ref="D11:O11"/>
    <mergeCell ref="D14:O14"/>
    <mergeCell ref="D15:O15"/>
    <mergeCell ref="D12:O12"/>
    <mergeCell ref="D13:O13"/>
    <mergeCell ref="D19:O19"/>
    <mergeCell ref="D20:O20"/>
    <mergeCell ref="D21:O21"/>
    <mergeCell ref="D24:O24"/>
    <mergeCell ref="D22:O22"/>
    <mergeCell ref="D23:O23"/>
  </mergeCells>
  <printOptions/>
  <pageMargins left="0.5" right="0.5" top="0.89" bottom="0.68" header="0.36" footer="0.37"/>
  <pageSetup horizontalDpi="300" verticalDpi="300" orientation="landscape" r:id="rId1"/>
  <headerFooter alignWithMargins="0">
    <oddHeader xml:space="preserve">&amp;L&amp;"Rockwell,Bold"&amp;12Control Services Company
Charlotte, North Carolina&amp;C&amp;"Arial Black,Regular"Proposal Scope of Work&amp;R&amp;D
Page &amp;P of &amp;N
C. T. Johnson, PE  </oddHeader>
    <oddFooter>&amp;L&amp;F</oddFooter>
  </headerFooter>
</worksheet>
</file>

<file path=xl/worksheets/sheet4.xml><?xml version="1.0" encoding="utf-8"?>
<worksheet xmlns="http://schemas.openxmlformats.org/spreadsheetml/2006/main" xmlns:r="http://schemas.openxmlformats.org/officeDocument/2006/relationships">
  <sheetPr>
    <tabColor indexed="34"/>
  </sheetPr>
  <dimension ref="A1:P658"/>
  <sheetViews>
    <sheetView workbookViewId="0" topLeftCell="A1">
      <pane ySplit="1" topLeftCell="BM79" activePane="bottomLeft" state="frozen"/>
      <selection pane="topLeft" activeCell="A1" sqref="A1"/>
      <selection pane="bottomLeft" activeCell="B258" sqref="B258:N259"/>
    </sheetView>
  </sheetViews>
  <sheetFormatPr defaultColWidth="9.140625" defaultRowHeight="12.75"/>
  <cols>
    <col min="1" max="1" width="5.00390625" style="0" customWidth="1"/>
    <col min="2" max="2" width="8.7109375" style="0" customWidth="1"/>
    <col min="3" max="3" width="4.140625" style="0" customWidth="1"/>
    <col min="4" max="4" width="6.8515625" style="0" customWidth="1"/>
    <col min="5" max="5" width="5.7109375" style="0" customWidth="1"/>
    <col min="6" max="6" width="4.57421875" style="0" customWidth="1"/>
    <col min="7" max="7" width="4.7109375" style="0" customWidth="1"/>
    <col min="8" max="8" width="5.00390625" style="0" customWidth="1"/>
    <col min="9" max="9" width="4.8515625" style="0" customWidth="1"/>
    <col min="10" max="10" width="4.57421875" style="0" customWidth="1"/>
    <col min="11" max="12" width="4.8515625" style="0" customWidth="1"/>
    <col min="13" max="13" width="5.00390625" style="0" customWidth="1"/>
    <col min="14" max="14" width="6.57421875" style="0" customWidth="1"/>
    <col min="15" max="15" width="5.8515625" style="0" customWidth="1"/>
    <col min="16" max="16" width="8.421875" style="0" customWidth="1"/>
  </cols>
  <sheetData>
    <row r="1" spans="1:16" ht="12.75">
      <c r="A1" s="222" t="s">
        <v>483</v>
      </c>
      <c r="B1" s="125" t="s">
        <v>422</v>
      </c>
      <c r="C1" s="125" t="s">
        <v>427</v>
      </c>
      <c r="D1" s="125"/>
      <c r="E1" s="138" t="s">
        <v>400</v>
      </c>
      <c r="F1" s="138" t="s">
        <v>304</v>
      </c>
      <c r="G1" s="138" t="s">
        <v>11</v>
      </c>
      <c r="H1" s="138" t="s">
        <v>335</v>
      </c>
      <c r="I1" s="138" t="s">
        <v>336</v>
      </c>
      <c r="J1" s="138" t="s">
        <v>337</v>
      </c>
      <c r="K1" s="138" t="s">
        <v>527</v>
      </c>
      <c r="L1" s="224" t="s">
        <v>398</v>
      </c>
      <c r="M1" s="138" t="s">
        <v>338</v>
      </c>
      <c r="N1" s="224" t="s">
        <v>339</v>
      </c>
      <c r="O1" s="224" t="s">
        <v>340</v>
      </c>
      <c r="P1" s="220" t="s">
        <v>430</v>
      </c>
    </row>
    <row r="2" spans="1:16" ht="12.75" customHeight="1" hidden="1">
      <c r="A2" s="223"/>
      <c r="B2" s="47"/>
      <c r="C2" s="47"/>
      <c r="D2" s="47"/>
      <c r="E2" s="52">
        <v>50</v>
      </c>
      <c r="F2" s="96">
        <v>0.75</v>
      </c>
      <c r="G2" s="52" t="s">
        <v>18</v>
      </c>
      <c r="H2" s="47">
        <v>3</v>
      </c>
      <c r="I2" s="47">
        <f>E2/10</f>
        <v>5</v>
      </c>
      <c r="J2" s="47"/>
      <c r="K2" s="47"/>
      <c r="L2" s="225"/>
      <c r="M2" s="47">
        <v>1</v>
      </c>
      <c r="N2" s="225"/>
      <c r="O2" s="225"/>
      <c r="P2" s="221"/>
    </row>
    <row r="3" spans="1:16" ht="12.75" customHeight="1" hidden="1">
      <c r="A3" s="223"/>
      <c r="B3" s="47"/>
      <c r="C3" s="47"/>
      <c r="D3" s="47"/>
      <c r="E3" s="52">
        <v>100</v>
      </c>
      <c r="F3" s="96">
        <v>0.75</v>
      </c>
      <c r="G3" s="139" t="s">
        <v>12</v>
      </c>
      <c r="H3" s="47">
        <f>E3/20</f>
        <v>5</v>
      </c>
      <c r="I3" s="47">
        <f>E3/10</f>
        <v>10</v>
      </c>
      <c r="J3" s="47"/>
      <c r="K3" s="47"/>
      <c r="L3" s="225"/>
      <c r="M3" s="47">
        <v>1</v>
      </c>
      <c r="N3" s="225"/>
      <c r="O3" s="225"/>
      <c r="P3" s="221"/>
    </row>
    <row r="4" spans="1:16" ht="12.75" customHeight="1" hidden="1">
      <c r="A4" s="223"/>
      <c r="B4" s="47"/>
      <c r="C4" s="47"/>
      <c r="D4" s="47"/>
      <c r="E4" s="52">
        <v>100</v>
      </c>
      <c r="F4" s="96">
        <v>0.75</v>
      </c>
      <c r="G4" s="52" t="s">
        <v>12</v>
      </c>
      <c r="H4" s="47">
        <f aca="true" t="shared" si="0" ref="H4:H67">E4/20</f>
        <v>5</v>
      </c>
      <c r="I4" s="47">
        <f aca="true" t="shared" si="1" ref="I4:I67">E4/10</f>
        <v>10</v>
      </c>
      <c r="J4" s="47"/>
      <c r="K4" s="47"/>
      <c r="L4" s="225"/>
      <c r="M4" s="47">
        <v>1</v>
      </c>
      <c r="N4" s="225"/>
      <c r="O4" s="225"/>
      <c r="P4" s="221"/>
    </row>
    <row r="5" spans="1:16" ht="12.75" customHeight="1" hidden="1">
      <c r="A5" s="223"/>
      <c r="B5" s="47"/>
      <c r="C5" s="47"/>
      <c r="D5" s="47"/>
      <c r="E5" s="52">
        <v>20</v>
      </c>
      <c r="F5" s="96">
        <v>0.75</v>
      </c>
      <c r="G5" s="52" t="s">
        <v>12</v>
      </c>
      <c r="H5" s="47">
        <f t="shared" si="0"/>
        <v>1</v>
      </c>
      <c r="I5" s="47">
        <f t="shared" si="1"/>
        <v>2</v>
      </c>
      <c r="J5" s="47"/>
      <c r="K5" s="47"/>
      <c r="L5" s="225"/>
      <c r="M5" s="47">
        <v>1</v>
      </c>
      <c r="N5" s="225"/>
      <c r="O5" s="225"/>
      <c r="P5" s="221"/>
    </row>
    <row r="6" spans="1:16" ht="12.75" customHeight="1" hidden="1">
      <c r="A6" s="223"/>
      <c r="B6" s="47"/>
      <c r="C6" s="47"/>
      <c r="D6" s="47"/>
      <c r="E6" s="52">
        <v>20</v>
      </c>
      <c r="F6" s="96">
        <v>0.75</v>
      </c>
      <c r="G6" s="52" t="s">
        <v>12</v>
      </c>
      <c r="H6" s="47">
        <f t="shared" si="0"/>
        <v>1</v>
      </c>
      <c r="I6" s="47">
        <f t="shared" si="1"/>
        <v>2</v>
      </c>
      <c r="J6" s="47"/>
      <c r="K6" s="47"/>
      <c r="L6" s="225"/>
      <c r="M6" s="47">
        <v>1</v>
      </c>
      <c r="N6" s="225"/>
      <c r="O6" s="225"/>
      <c r="P6" s="221"/>
    </row>
    <row r="7" spans="1:16" ht="12.75" customHeight="1" hidden="1">
      <c r="A7" s="223"/>
      <c r="B7" s="47"/>
      <c r="C7" s="47"/>
      <c r="D7" s="47"/>
      <c r="E7" s="52">
        <v>20</v>
      </c>
      <c r="F7" s="96">
        <v>0.75</v>
      </c>
      <c r="G7" s="52" t="s">
        <v>12</v>
      </c>
      <c r="H7" s="47">
        <f t="shared" si="0"/>
        <v>1</v>
      </c>
      <c r="I7" s="47">
        <f t="shared" si="1"/>
        <v>2</v>
      </c>
      <c r="J7" s="47"/>
      <c r="K7" s="47"/>
      <c r="L7" s="225"/>
      <c r="M7" s="47">
        <v>1</v>
      </c>
      <c r="N7" s="225"/>
      <c r="O7" s="225"/>
      <c r="P7" s="221"/>
    </row>
    <row r="8" spans="1:16" ht="12.75" customHeight="1" hidden="1">
      <c r="A8" s="223"/>
      <c r="B8" s="47"/>
      <c r="C8" s="47"/>
      <c r="D8" s="47"/>
      <c r="E8" s="52">
        <v>20</v>
      </c>
      <c r="F8" s="96">
        <v>0.75</v>
      </c>
      <c r="G8" s="52" t="s">
        <v>12</v>
      </c>
      <c r="H8" s="47">
        <f t="shared" si="0"/>
        <v>1</v>
      </c>
      <c r="I8" s="47">
        <f t="shared" si="1"/>
        <v>2</v>
      </c>
      <c r="J8" s="47"/>
      <c r="K8" s="47"/>
      <c r="L8" s="225"/>
      <c r="M8" s="47">
        <v>1</v>
      </c>
      <c r="N8" s="225"/>
      <c r="O8" s="225"/>
      <c r="P8" s="221"/>
    </row>
    <row r="9" spans="1:16" ht="12.75" customHeight="1" hidden="1">
      <c r="A9" s="223"/>
      <c r="B9" s="47"/>
      <c r="C9" s="47"/>
      <c r="D9" s="47"/>
      <c r="E9" s="52">
        <v>20</v>
      </c>
      <c r="F9" s="96">
        <v>0.75</v>
      </c>
      <c r="G9" s="52" t="s">
        <v>12</v>
      </c>
      <c r="H9" s="47">
        <f t="shared" si="0"/>
        <v>1</v>
      </c>
      <c r="I9" s="47">
        <f t="shared" si="1"/>
        <v>2</v>
      </c>
      <c r="J9" s="47"/>
      <c r="K9" s="47"/>
      <c r="L9" s="225"/>
      <c r="M9" s="47">
        <v>1</v>
      </c>
      <c r="N9" s="225"/>
      <c r="O9" s="225"/>
      <c r="P9" s="221"/>
    </row>
    <row r="10" spans="1:16" ht="12.75" customHeight="1" hidden="1">
      <c r="A10" s="223"/>
      <c r="B10" s="47"/>
      <c r="C10" s="47"/>
      <c r="D10" s="47"/>
      <c r="E10" s="52">
        <v>20</v>
      </c>
      <c r="F10" s="96">
        <v>0.75</v>
      </c>
      <c r="G10" s="52" t="s">
        <v>12</v>
      </c>
      <c r="H10" s="47">
        <f t="shared" si="0"/>
        <v>1</v>
      </c>
      <c r="I10" s="47">
        <f t="shared" si="1"/>
        <v>2</v>
      </c>
      <c r="J10" s="47"/>
      <c r="K10" s="47"/>
      <c r="L10" s="225"/>
      <c r="M10" s="47">
        <v>1</v>
      </c>
      <c r="N10" s="225"/>
      <c r="O10" s="225"/>
      <c r="P10" s="221"/>
    </row>
    <row r="11" spans="1:16" ht="12.75" customHeight="1" hidden="1">
      <c r="A11" s="223"/>
      <c r="B11" s="47"/>
      <c r="C11" s="47"/>
      <c r="D11" s="47"/>
      <c r="E11" s="52">
        <v>20</v>
      </c>
      <c r="F11" s="96">
        <v>0.75</v>
      </c>
      <c r="G11" s="52" t="s">
        <v>12</v>
      </c>
      <c r="H11" s="47">
        <f t="shared" si="0"/>
        <v>1</v>
      </c>
      <c r="I11" s="47">
        <f t="shared" si="1"/>
        <v>2</v>
      </c>
      <c r="J11" s="47"/>
      <c r="K11" s="47"/>
      <c r="L11" s="225"/>
      <c r="M11" s="47">
        <v>1</v>
      </c>
      <c r="N11" s="225"/>
      <c r="O11" s="225"/>
      <c r="P11" s="221"/>
    </row>
    <row r="12" spans="1:16" ht="12.75" customHeight="1" hidden="1">
      <c r="A12" s="223"/>
      <c r="B12" s="47"/>
      <c r="C12" s="47"/>
      <c r="D12" s="47"/>
      <c r="E12" s="52">
        <v>20</v>
      </c>
      <c r="F12" s="96">
        <v>0.75</v>
      </c>
      <c r="G12" s="52" t="s">
        <v>12</v>
      </c>
      <c r="H12" s="47">
        <f t="shared" si="0"/>
        <v>1</v>
      </c>
      <c r="I12" s="47">
        <f t="shared" si="1"/>
        <v>2</v>
      </c>
      <c r="J12" s="47"/>
      <c r="K12" s="47"/>
      <c r="L12" s="225"/>
      <c r="M12" s="47">
        <v>1</v>
      </c>
      <c r="N12" s="225"/>
      <c r="O12" s="225"/>
      <c r="P12" s="221"/>
    </row>
    <row r="13" spans="1:16" ht="12.75" customHeight="1" hidden="1">
      <c r="A13" s="223"/>
      <c r="B13" s="47"/>
      <c r="C13" s="47"/>
      <c r="D13" s="47"/>
      <c r="E13" s="52">
        <v>20</v>
      </c>
      <c r="F13" s="96">
        <v>0.75</v>
      </c>
      <c r="G13" s="52" t="s">
        <v>12</v>
      </c>
      <c r="H13" s="47">
        <f t="shared" si="0"/>
        <v>1</v>
      </c>
      <c r="I13" s="47">
        <f t="shared" si="1"/>
        <v>2</v>
      </c>
      <c r="J13" s="47"/>
      <c r="K13" s="47"/>
      <c r="L13" s="225"/>
      <c r="M13" s="47">
        <v>1</v>
      </c>
      <c r="N13" s="225"/>
      <c r="O13" s="225"/>
      <c r="P13" s="221"/>
    </row>
    <row r="14" spans="1:16" ht="12.75" customHeight="1" hidden="1">
      <c r="A14" s="223"/>
      <c r="B14" s="47"/>
      <c r="C14" s="47"/>
      <c r="D14" s="47"/>
      <c r="E14" s="52">
        <v>20</v>
      </c>
      <c r="F14" s="96">
        <v>0.75</v>
      </c>
      <c r="G14" s="52" t="s">
        <v>12</v>
      </c>
      <c r="H14" s="47">
        <f t="shared" si="0"/>
        <v>1</v>
      </c>
      <c r="I14" s="47">
        <f t="shared" si="1"/>
        <v>2</v>
      </c>
      <c r="J14" s="47"/>
      <c r="K14" s="47"/>
      <c r="L14" s="225"/>
      <c r="M14" s="47">
        <v>1</v>
      </c>
      <c r="N14" s="225"/>
      <c r="O14" s="225"/>
      <c r="P14" s="221"/>
    </row>
    <row r="15" spans="1:16" ht="12.75" customHeight="1" hidden="1">
      <c r="A15" s="223"/>
      <c r="B15" s="47"/>
      <c r="C15" s="47"/>
      <c r="D15" s="47"/>
      <c r="E15" s="52">
        <v>20</v>
      </c>
      <c r="F15" s="96">
        <v>0.75</v>
      </c>
      <c r="G15" s="52" t="s">
        <v>12</v>
      </c>
      <c r="H15" s="47">
        <f t="shared" si="0"/>
        <v>1</v>
      </c>
      <c r="I15" s="47">
        <f t="shared" si="1"/>
        <v>2</v>
      </c>
      <c r="J15" s="47"/>
      <c r="K15" s="47"/>
      <c r="L15" s="225"/>
      <c r="M15" s="47">
        <v>1</v>
      </c>
      <c r="N15" s="225"/>
      <c r="O15" s="225"/>
      <c r="P15" s="221"/>
    </row>
    <row r="16" spans="1:16" ht="12.75" customHeight="1" hidden="1">
      <c r="A16" s="223"/>
      <c r="B16" s="47"/>
      <c r="C16" s="47"/>
      <c r="D16" s="47"/>
      <c r="E16" s="52">
        <v>20</v>
      </c>
      <c r="F16" s="96">
        <v>0.75</v>
      </c>
      <c r="G16" s="52" t="s">
        <v>12</v>
      </c>
      <c r="H16" s="47">
        <f t="shared" si="0"/>
        <v>1</v>
      </c>
      <c r="I16" s="47">
        <f t="shared" si="1"/>
        <v>2</v>
      </c>
      <c r="J16" s="47"/>
      <c r="K16" s="47"/>
      <c r="L16" s="225"/>
      <c r="M16" s="47">
        <v>1</v>
      </c>
      <c r="N16" s="225"/>
      <c r="O16" s="225"/>
      <c r="P16" s="221"/>
    </row>
    <row r="17" spans="1:16" ht="12.75" customHeight="1" hidden="1">
      <c r="A17" s="223"/>
      <c r="B17" s="47"/>
      <c r="C17" s="47"/>
      <c r="D17" s="47"/>
      <c r="E17" s="52">
        <v>20</v>
      </c>
      <c r="F17" s="96">
        <v>0.75</v>
      </c>
      <c r="G17" s="52" t="s">
        <v>12</v>
      </c>
      <c r="H17" s="47">
        <f t="shared" si="0"/>
        <v>1</v>
      </c>
      <c r="I17" s="47">
        <f t="shared" si="1"/>
        <v>2</v>
      </c>
      <c r="J17" s="47"/>
      <c r="K17" s="47"/>
      <c r="L17" s="225"/>
      <c r="M17" s="47">
        <v>1</v>
      </c>
      <c r="N17" s="225"/>
      <c r="O17" s="225"/>
      <c r="P17" s="221"/>
    </row>
    <row r="18" spans="1:16" ht="12.75" customHeight="1" hidden="1">
      <c r="A18" s="223"/>
      <c r="B18" s="47"/>
      <c r="C18" s="47"/>
      <c r="D18" s="47"/>
      <c r="E18" s="52">
        <v>20</v>
      </c>
      <c r="F18" s="96">
        <v>0.75</v>
      </c>
      <c r="G18" s="52" t="s">
        <v>90</v>
      </c>
      <c r="H18" s="47">
        <f t="shared" si="0"/>
        <v>1</v>
      </c>
      <c r="I18" s="47">
        <f t="shared" si="1"/>
        <v>2</v>
      </c>
      <c r="J18" s="47"/>
      <c r="K18" s="47"/>
      <c r="L18" s="225"/>
      <c r="M18" s="47">
        <v>1</v>
      </c>
      <c r="N18" s="225"/>
      <c r="O18" s="225"/>
      <c r="P18" s="221"/>
    </row>
    <row r="19" spans="1:16" ht="12.75" customHeight="1" hidden="1">
      <c r="A19" s="223"/>
      <c r="B19" s="47"/>
      <c r="C19" s="47"/>
      <c r="D19" s="47"/>
      <c r="E19" s="52">
        <v>20</v>
      </c>
      <c r="F19" s="96">
        <v>0.75</v>
      </c>
      <c r="G19" s="52" t="s">
        <v>90</v>
      </c>
      <c r="H19" s="47">
        <f t="shared" si="0"/>
        <v>1</v>
      </c>
      <c r="I19" s="47">
        <f t="shared" si="1"/>
        <v>2</v>
      </c>
      <c r="J19" s="47"/>
      <c r="K19" s="47"/>
      <c r="L19" s="225"/>
      <c r="M19" s="47">
        <v>1</v>
      </c>
      <c r="N19" s="225"/>
      <c r="O19" s="225"/>
      <c r="P19" s="221"/>
    </row>
    <row r="20" spans="1:16" ht="12.75" customHeight="1" hidden="1">
      <c r="A20" s="223"/>
      <c r="B20" s="47"/>
      <c r="C20" s="47"/>
      <c r="D20" s="47"/>
      <c r="E20" s="52">
        <v>20</v>
      </c>
      <c r="F20" s="96">
        <v>0.75</v>
      </c>
      <c r="G20" s="52" t="s">
        <v>90</v>
      </c>
      <c r="H20" s="47">
        <f t="shared" si="0"/>
        <v>1</v>
      </c>
      <c r="I20" s="47">
        <f t="shared" si="1"/>
        <v>2</v>
      </c>
      <c r="J20" s="47"/>
      <c r="K20" s="47"/>
      <c r="L20" s="225"/>
      <c r="M20" s="47">
        <v>1</v>
      </c>
      <c r="N20" s="225"/>
      <c r="O20" s="225"/>
      <c r="P20" s="221"/>
    </row>
    <row r="21" spans="1:16" ht="12.75" customHeight="1" hidden="1">
      <c r="A21" s="223"/>
      <c r="B21" s="47"/>
      <c r="C21" s="47"/>
      <c r="D21" s="47"/>
      <c r="E21" s="52">
        <v>20</v>
      </c>
      <c r="F21" s="96">
        <v>0.75</v>
      </c>
      <c r="G21" s="52" t="s">
        <v>90</v>
      </c>
      <c r="H21" s="47">
        <f t="shared" si="0"/>
        <v>1</v>
      </c>
      <c r="I21" s="47">
        <f t="shared" si="1"/>
        <v>2</v>
      </c>
      <c r="J21" s="47"/>
      <c r="K21" s="47"/>
      <c r="L21" s="225"/>
      <c r="M21" s="47">
        <v>1</v>
      </c>
      <c r="N21" s="225"/>
      <c r="O21" s="225"/>
      <c r="P21" s="221"/>
    </row>
    <row r="22" spans="1:16" ht="12.75" customHeight="1" hidden="1">
      <c r="A22" s="223"/>
      <c r="B22" s="47"/>
      <c r="C22" s="47"/>
      <c r="D22" s="47"/>
      <c r="E22" s="52">
        <v>20</v>
      </c>
      <c r="F22" s="96">
        <v>0.75</v>
      </c>
      <c r="G22" s="52" t="s">
        <v>90</v>
      </c>
      <c r="H22" s="47">
        <f t="shared" si="0"/>
        <v>1</v>
      </c>
      <c r="I22" s="47">
        <f t="shared" si="1"/>
        <v>2</v>
      </c>
      <c r="J22" s="47"/>
      <c r="K22" s="47"/>
      <c r="L22" s="225"/>
      <c r="M22" s="47">
        <v>1</v>
      </c>
      <c r="N22" s="225"/>
      <c r="O22" s="225"/>
      <c r="P22" s="221"/>
    </row>
    <row r="23" spans="1:16" ht="12.75" customHeight="1" hidden="1">
      <c r="A23" s="223"/>
      <c r="B23" s="47"/>
      <c r="C23" s="47"/>
      <c r="D23" s="47"/>
      <c r="E23" s="52">
        <v>20</v>
      </c>
      <c r="F23" s="96">
        <v>0.75</v>
      </c>
      <c r="G23" s="52" t="s">
        <v>90</v>
      </c>
      <c r="H23" s="47">
        <f t="shared" si="0"/>
        <v>1</v>
      </c>
      <c r="I23" s="47">
        <f t="shared" si="1"/>
        <v>2</v>
      </c>
      <c r="J23" s="47"/>
      <c r="K23" s="47"/>
      <c r="L23" s="225"/>
      <c r="M23" s="47">
        <v>1</v>
      </c>
      <c r="N23" s="225"/>
      <c r="O23" s="225"/>
      <c r="P23" s="221"/>
    </row>
    <row r="24" spans="1:16" ht="12.75" customHeight="1" hidden="1">
      <c r="A24" s="223"/>
      <c r="B24" s="47"/>
      <c r="C24" s="47"/>
      <c r="D24" s="47"/>
      <c r="E24" s="52">
        <v>20</v>
      </c>
      <c r="F24" s="96">
        <v>0.75</v>
      </c>
      <c r="G24" s="52" t="s">
        <v>90</v>
      </c>
      <c r="H24" s="47">
        <f t="shared" si="0"/>
        <v>1</v>
      </c>
      <c r="I24" s="47">
        <f t="shared" si="1"/>
        <v>2</v>
      </c>
      <c r="J24" s="47"/>
      <c r="K24" s="47"/>
      <c r="L24" s="225"/>
      <c r="M24" s="47">
        <v>1</v>
      </c>
      <c r="N24" s="225"/>
      <c r="O24" s="225"/>
      <c r="P24" s="221"/>
    </row>
    <row r="25" spans="1:16" ht="12.75" customHeight="1" hidden="1">
      <c r="A25" s="223"/>
      <c r="B25" s="47"/>
      <c r="C25" s="47"/>
      <c r="D25" s="47"/>
      <c r="E25" s="52">
        <v>20</v>
      </c>
      <c r="F25" s="96">
        <v>0.75</v>
      </c>
      <c r="G25" s="52" t="s">
        <v>90</v>
      </c>
      <c r="H25" s="47">
        <f t="shared" si="0"/>
        <v>1</v>
      </c>
      <c r="I25" s="47">
        <f t="shared" si="1"/>
        <v>2</v>
      </c>
      <c r="J25" s="47"/>
      <c r="K25" s="47"/>
      <c r="L25" s="225"/>
      <c r="M25" s="47">
        <v>1</v>
      </c>
      <c r="N25" s="225"/>
      <c r="O25" s="225"/>
      <c r="P25" s="221"/>
    </row>
    <row r="26" spans="1:16" ht="12.75" customHeight="1" hidden="1">
      <c r="A26" s="223"/>
      <c r="B26" s="47"/>
      <c r="C26" s="47"/>
      <c r="D26" s="47"/>
      <c r="E26" s="52">
        <v>20</v>
      </c>
      <c r="F26" s="96">
        <v>0.75</v>
      </c>
      <c r="G26" s="52" t="s">
        <v>90</v>
      </c>
      <c r="H26" s="47">
        <f t="shared" si="0"/>
        <v>1</v>
      </c>
      <c r="I26" s="47">
        <f t="shared" si="1"/>
        <v>2</v>
      </c>
      <c r="J26" s="47"/>
      <c r="K26" s="47"/>
      <c r="L26" s="225"/>
      <c r="M26" s="47">
        <v>1</v>
      </c>
      <c r="N26" s="225"/>
      <c r="O26" s="225"/>
      <c r="P26" s="221"/>
    </row>
    <row r="27" spans="1:16" ht="12.75" customHeight="1" hidden="1">
      <c r="A27" s="223"/>
      <c r="B27" s="47"/>
      <c r="C27" s="47"/>
      <c r="D27" s="47"/>
      <c r="E27" s="52">
        <v>20</v>
      </c>
      <c r="F27" s="96">
        <v>0.75</v>
      </c>
      <c r="G27" s="52" t="s">
        <v>90</v>
      </c>
      <c r="H27" s="47">
        <f t="shared" si="0"/>
        <v>1</v>
      </c>
      <c r="I27" s="47">
        <f t="shared" si="1"/>
        <v>2</v>
      </c>
      <c r="J27" s="47"/>
      <c r="K27" s="47"/>
      <c r="L27" s="225"/>
      <c r="M27" s="47">
        <v>1</v>
      </c>
      <c r="N27" s="225"/>
      <c r="O27" s="225"/>
      <c r="P27" s="221"/>
    </row>
    <row r="28" spans="1:16" ht="12.75" customHeight="1" hidden="1">
      <c r="A28" s="223"/>
      <c r="B28" s="47"/>
      <c r="C28" s="47"/>
      <c r="D28" s="47"/>
      <c r="E28" s="52">
        <v>20</v>
      </c>
      <c r="F28" s="96">
        <v>0.75</v>
      </c>
      <c r="G28" s="52" t="s">
        <v>90</v>
      </c>
      <c r="H28" s="47">
        <f t="shared" si="0"/>
        <v>1</v>
      </c>
      <c r="I28" s="47">
        <f t="shared" si="1"/>
        <v>2</v>
      </c>
      <c r="J28" s="47"/>
      <c r="K28" s="47"/>
      <c r="L28" s="225"/>
      <c r="M28" s="47">
        <v>1</v>
      </c>
      <c r="N28" s="225"/>
      <c r="O28" s="225"/>
      <c r="P28" s="221"/>
    </row>
    <row r="29" spans="1:16" ht="12.75" customHeight="1" hidden="1">
      <c r="A29" s="223"/>
      <c r="B29" s="47"/>
      <c r="C29" s="47"/>
      <c r="D29" s="47"/>
      <c r="E29" s="52">
        <v>20</v>
      </c>
      <c r="F29" s="96">
        <v>0.75</v>
      </c>
      <c r="G29" s="52" t="s">
        <v>90</v>
      </c>
      <c r="H29" s="47">
        <f t="shared" si="0"/>
        <v>1</v>
      </c>
      <c r="I29" s="47">
        <f t="shared" si="1"/>
        <v>2</v>
      </c>
      <c r="J29" s="47"/>
      <c r="K29" s="47"/>
      <c r="L29" s="225"/>
      <c r="M29" s="47">
        <v>1</v>
      </c>
      <c r="N29" s="225"/>
      <c r="O29" s="225"/>
      <c r="P29" s="221"/>
    </row>
    <row r="30" spans="1:16" ht="12.75" customHeight="1" hidden="1">
      <c r="A30" s="223"/>
      <c r="B30" s="47"/>
      <c r="C30" s="47"/>
      <c r="D30" s="47"/>
      <c r="E30" s="52">
        <v>20</v>
      </c>
      <c r="F30" s="96">
        <v>0.75</v>
      </c>
      <c r="G30" s="52" t="s">
        <v>90</v>
      </c>
      <c r="H30" s="47">
        <f t="shared" si="0"/>
        <v>1</v>
      </c>
      <c r="I30" s="47">
        <f t="shared" si="1"/>
        <v>2</v>
      </c>
      <c r="J30" s="47"/>
      <c r="K30" s="47"/>
      <c r="L30" s="225"/>
      <c r="M30" s="47">
        <v>1</v>
      </c>
      <c r="N30" s="225"/>
      <c r="O30" s="225"/>
      <c r="P30" s="221"/>
    </row>
    <row r="31" spans="1:16" ht="12.75" customHeight="1" hidden="1">
      <c r="A31" s="223"/>
      <c r="B31" s="47"/>
      <c r="C31" s="47"/>
      <c r="D31" s="47"/>
      <c r="E31" s="52">
        <v>20</v>
      </c>
      <c r="F31" s="96">
        <v>0.75</v>
      </c>
      <c r="G31" s="52" t="s">
        <v>12</v>
      </c>
      <c r="H31" s="47">
        <f t="shared" si="0"/>
        <v>1</v>
      </c>
      <c r="I31" s="47">
        <f t="shared" si="1"/>
        <v>2</v>
      </c>
      <c r="J31" s="47"/>
      <c r="K31" s="47"/>
      <c r="L31" s="225"/>
      <c r="M31" s="47">
        <v>1</v>
      </c>
      <c r="N31" s="225"/>
      <c r="O31" s="225"/>
      <c r="P31" s="221"/>
    </row>
    <row r="32" spans="1:16" ht="12.75" customHeight="1" hidden="1">
      <c r="A32" s="223"/>
      <c r="B32" s="47"/>
      <c r="C32" s="47"/>
      <c r="D32" s="47"/>
      <c r="E32" s="52">
        <v>20</v>
      </c>
      <c r="F32" s="96">
        <v>0.75</v>
      </c>
      <c r="G32" s="52" t="s">
        <v>90</v>
      </c>
      <c r="H32" s="47">
        <f t="shared" si="0"/>
        <v>1</v>
      </c>
      <c r="I32" s="47">
        <f t="shared" si="1"/>
        <v>2</v>
      </c>
      <c r="J32" s="47"/>
      <c r="K32" s="47"/>
      <c r="L32" s="225"/>
      <c r="M32" s="47">
        <v>1</v>
      </c>
      <c r="N32" s="225"/>
      <c r="O32" s="225"/>
      <c r="P32" s="221"/>
    </row>
    <row r="33" spans="1:16" ht="12.75" customHeight="1" hidden="1">
      <c r="A33" s="223"/>
      <c r="B33" s="47"/>
      <c r="C33" s="47"/>
      <c r="D33" s="47"/>
      <c r="E33" s="52">
        <v>20</v>
      </c>
      <c r="F33" s="96">
        <v>0.75</v>
      </c>
      <c r="G33" s="52" t="s">
        <v>90</v>
      </c>
      <c r="H33" s="47">
        <f t="shared" si="0"/>
        <v>1</v>
      </c>
      <c r="I33" s="47">
        <f t="shared" si="1"/>
        <v>2</v>
      </c>
      <c r="J33" s="47"/>
      <c r="K33" s="47"/>
      <c r="L33" s="225"/>
      <c r="M33" s="47">
        <v>1</v>
      </c>
      <c r="N33" s="225"/>
      <c r="O33" s="225"/>
      <c r="P33" s="221"/>
    </row>
    <row r="34" spans="1:16" ht="12.75" customHeight="1" hidden="1">
      <c r="A34" s="223"/>
      <c r="B34" s="47"/>
      <c r="C34" s="47"/>
      <c r="D34" s="47"/>
      <c r="E34" s="52">
        <v>20</v>
      </c>
      <c r="F34" s="96">
        <v>0.75</v>
      </c>
      <c r="G34" s="52" t="s">
        <v>90</v>
      </c>
      <c r="H34" s="47">
        <f t="shared" si="0"/>
        <v>1</v>
      </c>
      <c r="I34" s="47">
        <f t="shared" si="1"/>
        <v>2</v>
      </c>
      <c r="J34" s="47"/>
      <c r="K34" s="47"/>
      <c r="L34" s="225"/>
      <c r="M34" s="47">
        <v>1</v>
      </c>
      <c r="N34" s="225"/>
      <c r="O34" s="225"/>
      <c r="P34" s="221"/>
    </row>
    <row r="35" spans="1:16" ht="12.75" customHeight="1" hidden="1">
      <c r="A35" s="223"/>
      <c r="B35" s="47"/>
      <c r="C35" s="47"/>
      <c r="D35" s="47"/>
      <c r="E35" s="52">
        <v>20</v>
      </c>
      <c r="F35" s="96">
        <v>0.75</v>
      </c>
      <c r="G35" s="52" t="s">
        <v>90</v>
      </c>
      <c r="H35" s="47">
        <f t="shared" si="0"/>
        <v>1</v>
      </c>
      <c r="I35" s="47">
        <f t="shared" si="1"/>
        <v>2</v>
      </c>
      <c r="J35" s="47"/>
      <c r="K35" s="47"/>
      <c r="L35" s="225"/>
      <c r="M35" s="47">
        <v>1</v>
      </c>
      <c r="N35" s="225"/>
      <c r="O35" s="225"/>
      <c r="P35" s="221"/>
    </row>
    <row r="36" spans="1:16" ht="12.75" customHeight="1" hidden="1">
      <c r="A36" s="223"/>
      <c r="B36" s="47"/>
      <c r="C36" s="47"/>
      <c r="D36" s="47"/>
      <c r="E36" s="52">
        <v>20</v>
      </c>
      <c r="F36" s="96">
        <v>0.75</v>
      </c>
      <c r="G36" s="52" t="s">
        <v>90</v>
      </c>
      <c r="H36" s="47">
        <f t="shared" si="0"/>
        <v>1</v>
      </c>
      <c r="I36" s="47">
        <f t="shared" si="1"/>
        <v>2</v>
      </c>
      <c r="J36" s="47"/>
      <c r="K36" s="47"/>
      <c r="L36" s="225"/>
      <c r="M36" s="47">
        <v>1</v>
      </c>
      <c r="N36" s="225"/>
      <c r="O36" s="225"/>
      <c r="P36" s="221"/>
    </row>
    <row r="37" spans="1:16" ht="12.75" customHeight="1" hidden="1">
      <c r="A37" s="223"/>
      <c r="B37" s="47"/>
      <c r="C37" s="47"/>
      <c r="D37" s="47"/>
      <c r="E37" s="52">
        <v>30</v>
      </c>
      <c r="F37" s="96">
        <v>0.75</v>
      </c>
      <c r="G37" s="52" t="s">
        <v>12</v>
      </c>
      <c r="H37" s="47">
        <v>2</v>
      </c>
      <c r="I37" s="47">
        <f t="shared" si="1"/>
        <v>3</v>
      </c>
      <c r="J37" s="47"/>
      <c r="K37" s="47"/>
      <c r="L37" s="225"/>
      <c r="M37" s="47">
        <v>1</v>
      </c>
      <c r="N37" s="225"/>
      <c r="O37" s="225"/>
      <c r="P37" s="221"/>
    </row>
    <row r="38" spans="1:16" ht="12.75" customHeight="1" hidden="1">
      <c r="A38" s="223"/>
      <c r="B38" s="47"/>
      <c r="C38" s="47"/>
      <c r="D38" s="47"/>
      <c r="E38" s="52">
        <v>30</v>
      </c>
      <c r="F38" s="96">
        <v>0.75</v>
      </c>
      <c r="G38" s="52" t="s">
        <v>12</v>
      </c>
      <c r="H38" s="47">
        <v>2</v>
      </c>
      <c r="I38" s="47">
        <f t="shared" si="1"/>
        <v>3</v>
      </c>
      <c r="J38" s="47"/>
      <c r="K38" s="47"/>
      <c r="L38" s="225"/>
      <c r="M38" s="47">
        <v>1</v>
      </c>
      <c r="N38" s="225"/>
      <c r="O38" s="225"/>
      <c r="P38" s="221"/>
    </row>
    <row r="39" spans="1:16" ht="12.75" customHeight="1" hidden="1">
      <c r="A39" s="223"/>
      <c r="B39" s="47"/>
      <c r="C39" s="47"/>
      <c r="D39" s="47"/>
      <c r="E39" s="52">
        <v>30</v>
      </c>
      <c r="F39" s="96">
        <v>0.75</v>
      </c>
      <c r="G39" s="52" t="s">
        <v>12</v>
      </c>
      <c r="H39" s="47">
        <v>2</v>
      </c>
      <c r="I39" s="47">
        <f t="shared" si="1"/>
        <v>3</v>
      </c>
      <c r="J39" s="47"/>
      <c r="K39" s="47"/>
      <c r="L39" s="225"/>
      <c r="M39" s="47">
        <v>1</v>
      </c>
      <c r="N39" s="225"/>
      <c r="O39" s="225"/>
      <c r="P39" s="221"/>
    </row>
    <row r="40" spans="1:16" ht="12.75" customHeight="1" hidden="1">
      <c r="A40" s="223"/>
      <c r="B40" s="47"/>
      <c r="C40" s="47"/>
      <c r="D40" s="47"/>
      <c r="E40" s="52">
        <v>30</v>
      </c>
      <c r="F40" s="96">
        <v>0.75</v>
      </c>
      <c r="G40" s="52" t="s">
        <v>12</v>
      </c>
      <c r="H40" s="47">
        <v>2</v>
      </c>
      <c r="I40" s="47">
        <f t="shared" si="1"/>
        <v>3</v>
      </c>
      <c r="J40" s="47"/>
      <c r="K40" s="47"/>
      <c r="L40" s="225"/>
      <c r="M40" s="47">
        <v>1</v>
      </c>
      <c r="N40" s="225"/>
      <c r="O40" s="225"/>
      <c r="P40" s="221"/>
    </row>
    <row r="41" spans="1:16" ht="12.75" customHeight="1" hidden="1">
      <c r="A41" s="223"/>
      <c r="B41" s="47"/>
      <c r="C41" s="47"/>
      <c r="D41" s="47"/>
      <c r="E41" s="52">
        <v>80</v>
      </c>
      <c r="F41" s="52">
        <v>0.75</v>
      </c>
      <c r="G41" s="52" t="s">
        <v>12</v>
      </c>
      <c r="H41" s="47">
        <f t="shared" si="0"/>
        <v>4</v>
      </c>
      <c r="I41" s="47">
        <f t="shared" si="1"/>
        <v>8</v>
      </c>
      <c r="J41" s="47">
        <v>1</v>
      </c>
      <c r="K41" s="47"/>
      <c r="L41" s="225"/>
      <c r="M41" s="47">
        <v>1</v>
      </c>
      <c r="N41" s="225"/>
      <c r="O41" s="225"/>
      <c r="P41" s="221"/>
    </row>
    <row r="42" spans="1:16" ht="12.75" customHeight="1" hidden="1">
      <c r="A42" s="223"/>
      <c r="B42" s="47"/>
      <c r="C42" s="47"/>
      <c r="D42" s="47"/>
      <c r="E42" s="52">
        <v>100</v>
      </c>
      <c r="F42" s="52">
        <v>0.75</v>
      </c>
      <c r="G42" s="52" t="s">
        <v>12</v>
      </c>
      <c r="H42" s="47">
        <f t="shared" si="0"/>
        <v>5</v>
      </c>
      <c r="I42" s="47">
        <f t="shared" si="1"/>
        <v>10</v>
      </c>
      <c r="J42" s="47"/>
      <c r="K42" s="47"/>
      <c r="L42" s="225"/>
      <c r="M42" s="47">
        <v>1</v>
      </c>
      <c r="N42" s="225"/>
      <c r="O42" s="225"/>
      <c r="P42" s="221"/>
    </row>
    <row r="43" spans="1:16" ht="12.75" customHeight="1" hidden="1">
      <c r="A43" s="223"/>
      <c r="B43" s="47"/>
      <c r="C43" s="47"/>
      <c r="D43" s="47"/>
      <c r="E43" s="52">
        <v>80</v>
      </c>
      <c r="F43" s="52">
        <v>0.75</v>
      </c>
      <c r="G43" s="52" t="s">
        <v>12</v>
      </c>
      <c r="H43" s="47">
        <f t="shared" si="0"/>
        <v>4</v>
      </c>
      <c r="I43" s="47">
        <f t="shared" si="1"/>
        <v>8</v>
      </c>
      <c r="J43" s="47"/>
      <c r="K43" s="47"/>
      <c r="L43" s="225"/>
      <c r="M43" s="47">
        <v>1</v>
      </c>
      <c r="N43" s="225"/>
      <c r="O43" s="225"/>
      <c r="P43" s="221"/>
    </row>
    <row r="44" spans="1:16" ht="12.75" customHeight="1" hidden="1">
      <c r="A44" s="223"/>
      <c r="B44" s="47"/>
      <c r="C44" s="47"/>
      <c r="D44" s="47"/>
      <c r="E44" s="52">
        <v>80</v>
      </c>
      <c r="F44" s="52">
        <v>0.75</v>
      </c>
      <c r="G44" s="52" t="s">
        <v>12</v>
      </c>
      <c r="H44" s="47">
        <f t="shared" si="0"/>
        <v>4</v>
      </c>
      <c r="I44" s="47">
        <f t="shared" si="1"/>
        <v>8</v>
      </c>
      <c r="J44" s="47"/>
      <c r="K44" s="47"/>
      <c r="L44" s="225"/>
      <c r="M44" s="47">
        <v>1</v>
      </c>
      <c r="N44" s="225"/>
      <c r="O44" s="225"/>
      <c r="P44" s="221"/>
    </row>
    <row r="45" spans="1:16" ht="12.75" customHeight="1" hidden="1">
      <c r="A45" s="223"/>
      <c r="B45" s="47"/>
      <c r="C45" s="47"/>
      <c r="D45" s="47"/>
      <c r="E45" s="52">
        <v>150</v>
      </c>
      <c r="F45" s="52">
        <v>0.75</v>
      </c>
      <c r="G45" s="52" t="s">
        <v>12</v>
      </c>
      <c r="H45" s="47">
        <v>8</v>
      </c>
      <c r="I45" s="47">
        <f t="shared" si="1"/>
        <v>15</v>
      </c>
      <c r="J45" s="47">
        <v>2</v>
      </c>
      <c r="K45" s="47"/>
      <c r="L45" s="225"/>
      <c r="M45" s="47">
        <v>1</v>
      </c>
      <c r="N45" s="225"/>
      <c r="O45" s="225"/>
      <c r="P45" s="221"/>
    </row>
    <row r="46" spans="1:16" ht="12.75" customHeight="1" hidden="1">
      <c r="A46" s="223"/>
      <c r="B46" s="47"/>
      <c r="C46" s="47"/>
      <c r="D46" s="47"/>
      <c r="E46" s="52">
        <v>150</v>
      </c>
      <c r="F46" s="52">
        <v>0.75</v>
      </c>
      <c r="G46" s="52" t="s">
        <v>12</v>
      </c>
      <c r="H46" s="47">
        <v>8</v>
      </c>
      <c r="I46" s="47">
        <f t="shared" si="1"/>
        <v>15</v>
      </c>
      <c r="J46" s="47">
        <v>2</v>
      </c>
      <c r="K46" s="47"/>
      <c r="L46" s="225"/>
      <c r="M46" s="47">
        <v>1</v>
      </c>
      <c r="N46" s="225"/>
      <c r="O46" s="225"/>
      <c r="P46" s="221"/>
    </row>
    <row r="47" spans="1:16" ht="12.75" customHeight="1" hidden="1">
      <c r="A47" s="223"/>
      <c r="B47" s="47"/>
      <c r="C47" s="47"/>
      <c r="D47" s="47"/>
      <c r="E47" s="52">
        <v>150</v>
      </c>
      <c r="F47" s="52">
        <v>0.75</v>
      </c>
      <c r="G47" s="52" t="s">
        <v>12</v>
      </c>
      <c r="H47" s="47">
        <v>8</v>
      </c>
      <c r="I47" s="47">
        <f t="shared" si="1"/>
        <v>15</v>
      </c>
      <c r="J47" s="47">
        <v>2</v>
      </c>
      <c r="K47" s="47"/>
      <c r="L47" s="225"/>
      <c r="M47" s="47">
        <v>1</v>
      </c>
      <c r="N47" s="225"/>
      <c r="O47" s="225"/>
      <c r="P47" s="221"/>
    </row>
    <row r="48" spans="1:16" ht="12.75" customHeight="1" hidden="1">
      <c r="A48" s="223"/>
      <c r="B48" s="47"/>
      <c r="C48" s="47"/>
      <c r="D48" s="47"/>
      <c r="E48" s="52">
        <v>150</v>
      </c>
      <c r="F48" s="52">
        <v>0.75</v>
      </c>
      <c r="G48" s="52" t="s">
        <v>12</v>
      </c>
      <c r="H48" s="47">
        <v>8</v>
      </c>
      <c r="I48" s="47">
        <f t="shared" si="1"/>
        <v>15</v>
      </c>
      <c r="J48" s="47">
        <v>2</v>
      </c>
      <c r="K48" s="47"/>
      <c r="L48" s="225"/>
      <c r="M48" s="47">
        <v>1</v>
      </c>
      <c r="N48" s="225"/>
      <c r="O48" s="225"/>
      <c r="P48" s="221"/>
    </row>
    <row r="49" spans="1:16" ht="12.75" customHeight="1" hidden="1">
      <c r="A49" s="223"/>
      <c r="B49" s="47"/>
      <c r="C49" s="47"/>
      <c r="D49" s="47"/>
      <c r="E49" s="52">
        <v>150</v>
      </c>
      <c r="F49" s="52">
        <v>0.75</v>
      </c>
      <c r="G49" s="52" t="s">
        <v>12</v>
      </c>
      <c r="H49" s="47">
        <v>8</v>
      </c>
      <c r="I49" s="47">
        <f t="shared" si="1"/>
        <v>15</v>
      </c>
      <c r="J49" s="47">
        <v>2</v>
      </c>
      <c r="K49" s="47"/>
      <c r="L49" s="225"/>
      <c r="M49" s="47">
        <v>1</v>
      </c>
      <c r="N49" s="225"/>
      <c r="O49" s="225"/>
      <c r="P49" s="221"/>
    </row>
    <row r="50" spans="1:16" ht="12.75" customHeight="1" hidden="1">
      <c r="A50" s="223"/>
      <c r="B50" s="47"/>
      <c r="C50" s="47"/>
      <c r="D50" s="47"/>
      <c r="E50" s="52">
        <v>80</v>
      </c>
      <c r="F50" s="52">
        <v>0.75</v>
      </c>
      <c r="G50" s="52" t="s">
        <v>12</v>
      </c>
      <c r="H50" s="47">
        <f t="shared" si="0"/>
        <v>4</v>
      </c>
      <c r="I50" s="47">
        <f t="shared" si="1"/>
        <v>8</v>
      </c>
      <c r="J50" s="47"/>
      <c r="K50" s="47"/>
      <c r="L50" s="225"/>
      <c r="M50" s="47">
        <v>1</v>
      </c>
      <c r="N50" s="225"/>
      <c r="O50" s="225"/>
      <c r="P50" s="221"/>
    </row>
    <row r="51" spans="1:16" ht="12.75" customHeight="1" hidden="1">
      <c r="A51" s="223"/>
      <c r="B51" s="47"/>
      <c r="C51" s="47"/>
      <c r="D51" s="47"/>
      <c r="E51" s="52">
        <v>100</v>
      </c>
      <c r="F51" s="52">
        <v>0.75</v>
      </c>
      <c r="G51" s="52" t="s">
        <v>12</v>
      </c>
      <c r="H51" s="47">
        <f t="shared" si="0"/>
        <v>5</v>
      </c>
      <c r="I51" s="47">
        <f t="shared" si="1"/>
        <v>10</v>
      </c>
      <c r="J51" s="47">
        <v>2</v>
      </c>
      <c r="K51" s="47"/>
      <c r="L51" s="225"/>
      <c r="M51" s="47">
        <v>1</v>
      </c>
      <c r="N51" s="225"/>
      <c r="O51" s="225"/>
      <c r="P51" s="221"/>
    </row>
    <row r="52" spans="1:16" ht="12.75" customHeight="1" hidden="1">
      <c r="A52" s="223"/>
      <c r="B52" s="47"/>
      <c r="C52" s="47"/>
      <c r="D52" s="47"/>
      <c r="E52" s="52">
        <v>100</v>
      </c>
      <c r="F52" s="52">
        <v>0.75</v>
      </c>
      <c r="G52" s="52" t="s">
        <v>12</v>
      </c>
      <c r="H52" s="47">
        <f t="shared" si="0"/>
        <v>5</v>
      </c>
      <c r="I52" s="47">
        <f t="shared" si="1"/>
        <v>10</v>
      </c>
      <c r="J52" s="47">
        <v>2</v>
      </c>
      <c r="K52" s="47"/>
      <c r="L52" s="225"/>
      <c r="M52" s="47">
        <v>1</v>
      </c>
      <c r="N52" s="225"/>
      <c r="O52" s="225"/>
      <c r="P52" s="221"/>
    </row>
    <row r="53" spans="1:16" ht="12.75" customHeight="1" hidden="1">
      <c r="A53" s="223"/>
      <c r="B53" s="47"/>
      <c r="C53" s="47"/>
      <c r="D53" s="47"/>
      <c r="E53" s="52">
        <v>125</v>
      </c>
      <c r="F53" s="52">
        <v>0.75</v>
      </c>
      <c r="G53" s="52" t="s">
        <v>12</v>
      </c>
      <c r="H53" s="47">
        <v>6</v>
      </c>
      <c r="I53" s="47">
        <v>12</v>
      </c>
      <c r="J53" s="140">
        <v>3</v>
      </c>
      <c r="K53" s="47"/>
      <c r="L53" s="225"/>
      <c r="M53" s="47">
        <v>1</v>
      </c>
      <c r="N53" s="225"/>
      <c r="O53" s="225"/>
      <c r="P53" s="221"/>
    </row>
    <row r="54" spans="1:16" ht="12.75" customHeight="1" hidden="1">
      <c r="A54" s="223"/>
      <c r="B54" s="47"/>
      <c r="C54" s="47"/>
      <c r="D54" s="47"/>
      <c r="E54" s="52">
        <v>40</v>
      </c>
      <c r="F54" s="52">
        <v>0.75</v>
      </c>
      <c r="G54" s="52" t="s">
        <v>12</v>
      </c>
      <c r="H54" s="47">
        <f t="shared" si="0"/>
        <v>2</v>
      </c>
      <c r="I54" s="47">
        <f t="shared" si="1"/>
        <v>4</v>
      </c>
      <c r="J54" s="47"/>
      <c r="K54" s="47"/>
      <c r="L54" s="225"/>
      <c r="M54" s="47">
        <v>1</v>
      </c>
      <c r="N54" s="225"/>
      <c r="O54" s="225"/>
      <c r="P54" s="221"/>
    </row>
    <row r="55" spans="1:16" ht="12.75" customHeight="1" hidden="1">
      <c r="A55" s="223"/>
      <c r="B55" s="47"/>
      <c r="C55" s="47"/>
      <c r="D55" s="47"/>
      <c r="E55" s="52">
        <v>40</v>
      </c>
      <c r="F55" s="52">
        <v>0.75</v>
      </c>
      <c r="G55" s="52" t="s">
        <v>12</v>
      </c>
      <c r="H55" s="47">
        <f t="shared" si="0"/>
        <v>2</v>
      </c>
      <c r="I55" s="47">
        <f t="shared" si="1"/>
        <v>4</v>
      </c>
      <c r="J55" s="47"/>
      <c r="K55" s="47"/>
      <c r="L55" s="225"/>
      <c r="M55" s="47">
        <v>1</v>
      </c>
      <c r="N55" s="225"/>
      <c r="O55" s="225"/>
      <c r="P55" s="221"/>
    </row>
    <row r="56" spans="1:16" ht="12.75" customHeight="1" hidden="1">
      <c r="A56" s="223"/>
      <c r="B56" s="47"/>
      <c r="C56" s="47"/>
      <c r="D56" s="47"/>
      <c r="E56" s="52">
        <v>40</v>
      </c>
      <c r="F56" s="52">
        <v>0.75</v>
      </c>
      <c r="G56" s="52" t="s">
        <v>12</v>
      </c>
      <c r="H56" s="47">
        <f t="shared" si="0"/>
        <v>2</v>
      </c>
      <c r="I56" s="47">
        <f t="shared" si="1"/>
        <v>4</v>
      </c>
      <c r="J56" s="47"/>
      <c r="K56" s="47"/>
      <c r="L56" s="225"/>
      <c r="M56" s="47">
        <v>1</v>
      </c>
      <c r="N56" s="225"/>
      <c r="O56" s="225"/>
      <c r="P56" s="221"/>
    </row>
    <row r="57" spans="1:16" ht="12.75" customHeight="1" hidden="1">
      <c r="A57" s="223"/>
      <c r="B57" s="47"/>
      <c r="C57" s="47"/>
      <c r="D57" s="47"/>
      <c r="E57" s="52">
        <v>40</v>
      </c>
      <c r="F57" s="52">
        <v>0.75</v>
      </c>
      <c r="G57" s="52" t="s">
        <v>12</v>
      </c>
      <c r="H57" s="47">
        <f t="shared" si="0"/>
        <v>2</v>
      </c>
      <c r="I57" s="47">
        <f t="shared" si="1"/>
        <v>4</v>
      </c>
      <c r="J57" s="47"/>
      <c r="K57" s="47"/>
      <c r="L57" s="225"/>
      <c r="M57" s="47">
        <v>1</v>
      </c>
      <c r="N57" s="225"/>
      <c r="O57" s="225"/>
      <c r="P57" s="221"/>
    </row>
    <row r="58" spans="1:16" ht="12.75" customHeight="1" hidden="1">
      <c r="A58" s="223"/>
      <c r="B58" s="47"/>
      <c r="C58" s="47"/>
      <c r="D58" s="47"/>
      <c r="E58" s="52">
        <v>40</v>
      </c>
      <c r="F58" s="52">
        <v>0.75</v>
      </c>
      <c r="G58" s="52" t="s">
        <v>12</v>
      </c>
      <c r="H58" s="47">
        <f t="shared" si="0"/>
        <v>2</v>
      </c>
      <c r="I58" s="47">
        <f t="shared" si="1"/>
        <v>4</v>
      </c>
      <c r="J58" s="47"/>
      <c r="K58" s="47"/>
      <c r="L58" s="225"/>
      <c r="M58" s="47">
        <v>1</v>
      </c>
      <c r="N58" s="225"/>
      <c r="O58" s="225"/>
      <c r="P58" s="221"/>
    </row>
    <row r="59" spans="1:16" ht="12.75" customHeight="1" hidden="1">
      <c r="A59" s="223"/>
      <c r="B59" s="47"/>
      <c r="C59" s="47"/>
      <c r="D59" s="47"/>
      <c r="E59" s="52">
        <v>40</v>
      </c>
      <c r="F59" s="52">
        <v>0.75</v>
      </c>
      <c r="G59" s="52" t="s">
        <v>12</v>
      </c>
      <c r="H59" s="47">
        <f t="shared" si="0"/>
        <v>2</v>
      </c>
      <c r="I59" s="47">
        <f t="shared" si="1"/>
        <v>4</v>
      </c>
      <c r="J59" s="47"/>
      <c r="K59" s="47"/>
      <c r="L59" s="225"/>
      <c r="M59" s="47">
        <v>1</v>
      </c>
      <c r="N59" s="225"/>
      <c r="O59" s="225"/>
      <c r="P59" s="221"/>
    </row>
    <row r="60" spans="1:16" ht="12.75" customHeight="1" hidden="1">
      <c r="A60" s="223"/>
      <c r="B60" s="47"/>
      <c r="C60" s="47"/>
      <c r="D60" s="47"/>
      <c r="E60" s="52">
        <v>40</v>
      </c>
      <c r="F60" s="52">
        <v>0.75</v>
      </c>
      <c r="G60" s="52" t="s">
        <v>12</v>
      </c>
      <c r="H60" s="47">
        <f t="shared" si="0"/>
        <v>2</v>
      </c>
      <c r="I60" s="47">
        <f t="shared" si="1"/>
        <v>4</v>
      </c>
      <c r="J60" s="47"/>
      <c r="K60" s="47"/>
      <c r="L60" s="225"/>
      <c r="M60" s="47">
        <v>1</v>
      </c>
      <c r="N60" s="225"/>
      <c r="O60" s="225"/>
      <c r="P60" s="221"/>
    </row>
    <row r="61" spans="1:16" ht="12.75" customHeight="1" hidden="1">
      <c r="A61" s="223"/>
      <c r="B61" s="47"/>
      <c r="C61" s="47"/>
      <c r="D61" s="47"/>
      <c r="E61" s="52">
        <v>40</v>
      </c>
      <c r="F61" s="52">
        <v>0.75</v>
      </c>
      <c r="G61" s="52" t="s">
        <v>12</v>
      </c>
      <c r="H61" s="47">
        <f t="shared" si="0"/>
        <v>2</v>
      </c>
      <c r="I61" s="47">
        <f t="shared" si="1"/>
        <v>4</v>
      </c>
      <c r="J61" s="47"/>
      <c r="K61" s="47"/>
      <c r="L61" s="225"/>
      <c r="M61" s="47">
        <v>1</v>
      </c>
      <c r="N61" s="225"/>
      <c r="O61" s="225"/>
      <c r="P61" s="221"/>
    </row>
    <row r="62" spans="1:16" ht="12.75" customHeight="1" hidden="1">
      <c r="A62" s="223"/>
      <c r="B62" s="47"/>
      <c r="C62" s="47"/>
      <c r="D62" s="47"/>
      <c r="E62" s="52">
        <v>40</v>
      </c>
      <c r="F62" s="52">
        <v>0.75</v>
      </c>
      <c r="G62" s="52" t="s">
        <v>12</v>
      </c>
      <c r="H62" s="47">
        <f t="shared" si="0"/>
        <v>2</v>
      </c>
      <c r="I62" s="47">
        <f t="shared" si="1"/>
        <v>4</v>
      </c>
      <c r="J62" s="47"/>
      <c r="K62" s="47"/>
      <c r="L62" s="225"/>
      <c r="M62" s="47">
        <v>1</v>
      </c>
      <c r="N62" s="225"/>
      <c r="O62" s="225"/>
      <c r="P62" s="221"/>
    </row>
    <row r="63" spans="1:16" ht="12.75" customHeight="1" hidden="1">
      <c r="A63" s="223"/>
      <c r="B63" s="47"/>
      <c r="C63" s="47"/>
      <c r="D63" s="47"/>
      <c r="E63" s="52">
        <v>40</v>
      </c>
      <c r="F63" s="52">
        <v>0.75</v>
      </c>
      <c r="G63" s="52" t="s">
        <v>12</v>
      </c>
      <c r="H63" s="47">
        <f t="shared" si="0"/>
        <v>2</v>
      </c>
      <c r="I63" s="47">
        <f t="shared" si="1"/>
        <v>4</v>
      </c>
      <c r="J63" s="47"/>
      <c r="K63" s="47"/>
      <c r="L63" s="225"/>
      <c r="M63" s="47">
        <v>1</v>
      </c>
      <c r="N63" s="225"/>
      <c r="O63" s="225"/>
      <c r="P63" s="221"/>
    </row>
    <row r="64" spans="1:16" ht="12.75" customHeight="1" hidden="1">
      <c r="A64" s="223"/>
      <c r="B64" s="47"/>
      <c r="C64" s="47"/>
      <c r="D64" s="47"/>
      <c r="E64" s="52">
        <v>40</v>
      </c>
      <c r="F64" s="52">
        <v>0.75</v>
      </c>
      <c r="G64" s="52" t="s">
        <v>12</v>
      </c>
      <c r="H64" s="47">
        <f t="shared" si="0"/>
        <v>2</v>
      </c>
      <c r="I64" s="47">
        <f t="shared" si="1"/>
        <v>4</v>
      </c>
      <c r="J64" s="47"/>
      <c r="K64" s="47"/>
      <c r="L64" s="225"/>
      <c r="M64" s="47">
        <v>1</v>
      </c>
      <c r="N64" s="225"/>
      <c r="O64" s="225"/>
      <c r="P64" s="221"/>
    </row>
    <row r="65" spans="1:16" ht="12.75" customHeight="1" hidden="1">
      <c r="A65" s="223"/>
      <c r="B65" s="47"/>
      <c r="C65" s="47"/>
      <c r="D65" s="47"/>
      <c r="E65" s="52">
        <v>40</v>
      </c>
      <c r="F65" s="52">
        <v>0.75</v>
      </c>
      <c r="G65" s="52" t="s">
        <v>12</v>
      </c>
      <c r="H65" s="47">
        <f t="shared" si="0"/>
        <v>2</v>
      </c>
      <c r="I65" s="47">
        <f t="shared" si="1"/>
        <v>4</v>
      </c>
      <c r="J65" s="47"/>
      <c r="K65" s="47"/>
      <c r="L65" s="225"/>
      <c r="M65" s="47">
        <v>1</v>
      </c>
      <c r="N65" s="225"/>
      <c r="O65" s="225"/>
      <c r="P65" s="221"/>
    </row>
    <row r="66" spans="1:16" ht="12.75" customHeight="1" hidden="1">
      <c r="A66" s="223"/>
      <c r="B66" s="47"/>
      <c r="C66" s="47"/>
      <c r="D66" s="47"/>
      <c r="E66" s="52">
        <v>40</v>
      </c>
      <c r="F66" s="52">
        <v>0.75</v>
      </c>
      <c r="G66" s="52" t="s">
        <v>12</v>
      </c>
      <c r="H66" s="47">
        <f t="shared" si="0"/>
        <v>2</v>
      </c>
      <c r="I66" s="47">
        <f t="shared" si="1"/>
        <v>4</v>
      </c>
      <c r="J66" s="47"/>
      <c r="K66" s="47"/>
      <c r="L66" s="225"/>
      <c r="M66" s="47">
        <v>1</v>
      </c>
      <c r="N66" s="225"/>
      <c r="O66" s="225"/>
      <c r="P66" s="221"/>
    </row>
    <row r="67" spans="1:16" ht="12.75" customHeight="1" hidden="1">
      <c r="A67" s="223"/>
      <c r="B67" s="47"/>
      <c r="C67" s="47"/>
      <c r="D67" s="47"/>
      <c r="E67" s="52">
        <v>40</v>
      </c>
      <c r="F67" s="52">
        <v>0.75</v>
      </c>
      <c r="G67" s="52" t="s">
        <v>12</v>
      </c>
      <c r="H67" s="47">
        <f t="shared" si="0"/>
        <v>2</v>
      </c>
      <c r="I67" s="47">
        <f t="shared" si="1"/>
        <v>4</v>
      </c>
      <c r="J67" s="47"/>
      <c r="K67" s="47"/>
      <c r="L67" s="225"/>
      <c r="M67" s="47">
        <v>1</v>
      </c>
      <c r="N67" s="225"/>
      <c r="O67" s="225"/>
      <c r="P67" s="221"/>
    </row>
    <row r="68" spans="1:16" ht="12.75" customHeight="1" hidden="1">
      <c r="A68" s="223"/>
      <c r="B68" s="47"/>
      <c r="C68" s="47"/>
      <c r="D68" s="47"/>
      <c r="E68" s="52">
        <v>40</v>
      </c>
      <c r="F68" s="52">
        <v>0.75</v>
      </c>
      <c r="G68" s="52" t="s">
        <v>12</v>
      </c>
      <c r="H68" s="47">
        <f aca="true" t="shared" si="2" ref="H68:H155">E68/20</f>
        <v>2</v>
      </c>
      <c r="I68" s="47">
        <f aca="true" t="shared" si="3" ref="I68:I155">E68/10</f>
        <v>4</v>
      </c>
      <c r="J68" s="47"/>
      <c r="K68" s="47"/>
      <c r="L68" s="225"/>
      <c r="M68" s="47">
        <v>1</v>
      </c>
      <c r="N68" s="225"/>
      <c r="O68" s="225"/>
      <c r="P68" s="221"/>
    </row>
    <row r="69" spans="1:16" ht="12.75" customHeight="1" hidden="1">
      <c r="A69" s="223"/>
      <c r="B69" s="47"/>
      <c r="C69" s="47"/>
      <c r="D69" s="47"/>
      <c r="E69" s="52">
        <v>40</v>
      </c>
      <c r="F69" s="52">
        <v>0.75</v>
      </c>
      <c r="G69" s="52" t="s">
        <v>12</v>
      </c>
      <c r="H69" s="47">
        <f t="shared" si="2"/>
        <v>2</v>
      </c>
      <c r="I69" s="47">
        <f t="shared" si="3"/>
        <v>4</v>
      </c>
      <c r="J69" s="47"/>
      <c r="K69" s="47"/>
      <c r="L69" s="225"/>
      <c r="M69" s="47">
        <v>1</v>
      </c>
      <c r="N69" s="225"/>
      <c r="O69" s="225"/>
      <c r="P69" s="221"/>
    </row>
    <row r="70" spans="1:16" ht="12.75" customHeight="1" hidden="1">
      <c r="A70" s="223"/>
      <c r="B70" s="47"/>
      <c r="C70" s="47"/>
      <c r="D70" s="47"/>
      <c r="E70" s="52">
        <v>40</v>
      </c>
      <c r="F70" s="52">
        <v>0.75</v>
      </c>
      <c r="G70" s="52" t="s">
        <v>12</v>
      </c>
      <c r="H70" s="47">
        <f t="shared" si="2"/>
        <v>2</v>
      </c>
      <c r="I70" s="47">
        <f t="shared" si="3"/>
        <v>4</v>
      </c>
      <c r="J70" s="47"/>
      <c r="K70" s="47"/>
      <c r="L70" s="225"/>
      <c r="M70" s="47">
        <v>1</v>
      </c>
      <c r="N70" s="225"/>
      <c r="O70" s="225"/>
      <c r="P70" s="221"/>
    </row>
    <row r="71" spans="1:16" ht="12.75" customHeight="1" hidden="1">
      <c r="A71" s="223"/>
      <c r="B71" s="47"/>
      <c r="C71" s="47"/>
      <c r="D71" s="47"/>
      <c r="E71" s="52">
        <v>40</v>
      </c>
      <c r="F71" s="52">
        <v>0.75</v>
      </c>
      <c r="G71" s="52" t="s">
        <v>12</v>
      </c>
      <c r="H71" s="47">
        <f t="shared" si="2"/>
        <v>2</v>
      </c>
      <c r="I71" s="47">
        <f t="shared" si="3"/>
        <v>4</v>
      </c>
      <c r="J71" s="47"/>
      <c r="K71" s="47"/>
      <c r="L71" s="225"/>
      <c r="M71" s="47">
        <v>1</v>
      </c>
      <c r="N71" s="225"/>
      <c r="O71" s="225"/>
      <c r="P71" s="221"/>
    </row>
    <row r="72" spans="1:16" ht="12.75" customHeight="1" hidden="1">
      <c r="A72" s="223"/>
      <c r="B72" s="47"/>
      <c r="C72" s="47"/>
      <c r="D72" s="47"/>
      <c r="E72" s="52">
        <v>40</v>
      </c>
      <c r="F72" s="52">
        <v>0.75</v>
      </c>
      <c r="G72" s="52" t="s">
        <v>12</v>
      </c>
      <c r="H72" s="47">
        <f t="shared" si="2"/>
        <v>2</v>
      </c>
      <c r="I72" s="47">
        <f t="shared" si="3"/>
        <v>4</v>
      </c>
      <c r="J72" s="47"/>
      <c r="K72" s="47"/>
      <c r="L72" s="225"/>
      <c r="M72" s="47">
        <v>1</v>
      </c>
      <c r="N72" s="225"/>
      <c r="O72" s="225"/>
      <c r="P72" s="221"/>
    </row>
    <row r="73" spans="1:16" ht="12.75" customHeight="1" hidden="1">
      <c r="A73" s="223"/>
      <c r="B73" s="47"/>
      <c r="C73" s="47"/>
      <c r="D73" s="47"/>
      <c r="E73" s="52">
        <v>40</v>
      </c>
      <c r="F73" s="52">
        <v>0.75</v>
      </c>
      <c r="G73" s="52" t="s">
        <v>12</v>
      </c>
      <c r="H73" s="47">
        <f t="shared" si="2"/>
        <v>2</v>
      </c>
      <c r="I73" s="47">
        <f t="shared" si="3"/>
        <v>4</v>
      </c>
      <c r="J73" s="47"/>
      <c r="K73" s="47"/>
      <c r="L73" s="225"/>
      <c r="M73" s="47">
        <v>1</v>
      </c>
      <c r="N73" s="225"/>
      <c r="O73" s="225"/>
      <c r="P73" s="221"/>
    </row>
    <row r="74" spans="1:16" ht="12.75" customHeight="1" hidden="1">
      <c r="A74" s="223"/>
      <c r="B74" s="47"/>
      <c r="C74" s="47"/>
      <c r="D74" s="47"/>
      <c r="E74" s="52">
        <v>40</v>
      </c>
      <c r="F74" s="52">
        <v>0.75</v>
      </c>
      <c r="G74" s="52" t="s">
        <v>12</v>
      </c>
      <c r="H74" s="47">
        <f t="shared" si="2"/>
        <v>2</v>
      </c>
      <c r="I74" s="47">
        <f t="shared" si="3"/>
        <v>4</v>
      </c>
      <c r="J74" s="47"/>
      <c r="K74" s="47"/>
      <c r="L74" s="225"/>
      <c r="M74" s="47">
        <v>1</v>
      </c>
      <c r="N74" s="225"/>
      <c r="O74" s="225"/>
      <c r="P74" s="221"/>
    </row>
    <row r="75" spans="1:16" ht="12.75" customHeight="1" hidden="1">
      <c r="A75" s="223"/>
      <c r="B75" s="47"/>
      <c r="C75" s="47"/>
      <c r="D75" s="47"/>
      <c r="E75" s="52">
        <v>40</v>
      </c>
      <c r="F75" s="52">
        <v>0.75</v>
      </c>
      <c r="G75" s="52" t="s">
        <v>12</v>
      </c>
      <c r="H75" s="47">
        <f t="shared" si="2"/>
        <v>2</v>
      </c>
      <c r="I75" s="47">
        <f t="shared" si="3"/>
        <v>4</v>
      </c>
      <c r="J75" s="47"/>
      <c r="K75" s="47"/>
      <c r="L75" s="225"/>
      <c r="M75" s="47">
        <v>1</v>
      </c>
      <c r="N75" s="225"/>
      <c r="O75" s="225"/>
      <c r="P75" s="221"/>
    </row>
    <row r="76" spans="1:16" ht="12.75" customHeight="1" hidden="1">
      <c r="A76" s="223"/>
      <c r="B76" s="47"/>
      <c r="C76" s="47"/>
      <c r="D76" s="47"/>
      <c r="E76" s="52">
        <v>40</v>
      </c>
      <c r="F76" s="52">
        <v>0.75</v>
      </c>
      <c r="G76" s="52" t="s">
        <v>12</v>
      </c>
      <c r="H76" s="47">
        <f t="shared" si="2"/>
        <v>2</v>
      </c>
      <c r="I76" s="47">
        <f t="shared" si="3"/>
        <v>4</v>
      </c>
      <c r="J76" s="47"/>
      <c r="K76" s="47"/>
      <c r="L76" s="225"/>
      <c r="M76" s="47">
        <v>1</v>
      </c>
      <c r="N76" s="225"/>
      <c r="O76" s="225"/>
      <c r="P76" s="221"/>
    </row>
    <row r="77" spans="1:16" ht="12.75" customHeight="1" hidden="1">
      <c r="A77" s="223"/>
      <c r="B77" s="47"/>
      <c r="C77" s="47"/>
      <c r="D77" s="47"/>
      <c r="E77" s="52">
        <v>60</v>
      </c>
      <c r="F77" s="52">
        <v>0.75</v>
      </c>
      <c r="G77" s="52" t="s">
        <v>12</v>
      </c>
      <c r="H77" s="47">
        <f t="shared" si="2"/>
        <v>3</v>
      </c>
      <c r="I77" s="47">
        <f t="shared" si="3"/>
        <v>6</v>
      </c>
      <c r="J77" s="47">
        <v>3</v>
      </c>
      <c r="K77" s="47"/>
      <c r="L77" s="225"/>
      <c r="M77" s="47">
        <v>1</v>
      </c>
      <c r="N77" s="225"/>
      <c r="O77" s="225"/>
      <c r="P77" s="221"/>
    </row>
    <row r="78" spans="1:16" ht="12.75" customHeight="1" hidden="1">
      <c r="A78" s="223"/>
      <c r="B78" s="47"/>
      <c r="C78" s="47"/>
      <c r="D78" s="47"/>
      <c r="E78" s="52">
        <v>360</v>
      </c>
      <c r="F78" s="52">
        <v>0.75</v>
      </c>
      <c r="G78" s="52" t="s">
        <v>12</v>
      </c>
      <c r="H78" s="47">
        <f t="shared" si="2"/>
        <v>18</v>
      </c>
      <c r="I78" s="47">
        <f t="shared" si="3"/>
        <v>36</v>
      </c>
      <c r="J78" s="47">
        <v>3</v>
      </c>
      <c r="K78" s="47"/>
      <c r="L78" s="225"/>
      <c r="M78" s="47">
        <v>1</v>
      </c>
      <c r="N78" s="225"/>
      <c r="O78" s="225"/>
      <c r="P78" s="221"/>
    </row>
    <row r="79" spans="1:16" ht="12.75">
      <c r="A79" s="223"/>
      <c r="B79" s="47"/>
      <c r="C79" s="47"/>
      <c r="D79" s="47"/>
      <c r="E79" s="52"/>
      <c r="F79" s="52"/>
      <c r="G79" s="52"/>
      <c r="H79" s="47"/>
      <c r="I79" s="47"/>
      <c r="J79" s="47"/>
      <c r="K79" s="47"/>
      <c r="L79" s="225"/>
      <c r="M79" s="47"/>
      <c r="N79" s="225"/>
      <c r="O79" s="225"/>
      <c r="P79" s="221"/>
    </row>
    <row r="80" spans="1:16" ht="12.75">
      <c r="A80" s="141">
        <f>COUNT(F2:F79)</f>
        <v>77</v>
      </c>
      <c r="B80" s="97">
        <f>((E80/100)*C80)+A80</f>
        <v>384.6</v>
      </c>
      <c r="C80" s="97">
        <v>8</v>
      </c>
      <c r="D80" s="133" t="s">
        <v>399</v>
      </c>
      <c r="E80" s="52">
        <f>SUM(E2:E78)</f>
        <v>3845</v>
      </c>
      <c r="F80" s="142">
        <v>0.75</v>
      </c>
      <c r="G80" s="142" t="s">
        <v>12</v>
      </c>
      <c r="H80" s="97">
        <f aca="true" t="shared" si="4" ref="H80:O80">SUM(H2:H78)</f>
        <v>197</v>
      </c>
      <c r="I80" s="97">
        <f t="shared" si="4"/>
        <v>384</v>
      </c>
      <c r="J80" s="97">
        <f t="shared" si="4"/>
        <v>24</v>
      </c>
      <c r="K80" s="97">
        <f t="shared" si="4"/>
        <v>0</v>
      </c>
      <c r="L80" s="97">
        <f t="shared" si="4"/>
        <v>0</v>
      </c>
      <c r="M80" s="97">
        <f t="shared" si="4"/>
        <v>77</v>
      </c>
      <c r="N80" s="97">
        <f t="shared" si="4"/>
        <v>0</v>
      </c>
      <c r="O80" s="97">
        <f t="shared" si="4"/>
        <v>0</v>
      </c>
      <c r="P80" s="143"/>
    </row>
    <row r="81" spans="1:16" ht="12.75">
      <c r="A81" s="141"/>
      <c r="B81" s="144">
        <f>B80*hardware!$K$4</f>
        <v>17480.070000000003</v>
      </c>
      <c r="C81" s="97"/>
      <c r="D81" s="218" t="s">
        <v>428</v>
      </c>
      <c r="E81" s="219"/>
      <c r="F81" s="142"/>
      <c r="G81" s="142">
        <v>0</v>
      </c>
      <c r="H81" s="97"/>
      <c r="I81" s="97"/>
      <c r="J81" s="97"/>
      <c r="K81" s="97"/>
      <c r="L81" s="97"/>
      <c r="M81" s="97"/>
      <c r="N81" s="97"/>
      <c r="O81" s="97"/>
      <c r="P81" s="143"/>
    </row>
    <row r="82" spans="1:16" ht="12.75">
      <c r="A82" s="141"/>
      <c r="B82" s="97"/>
      <c r="C82" s="97"/>
      <c r="D82" s="218" t="s">
        <v>429</v>
      </c>
      <c r="E82" s="218"/>
      <c r="F82" s="142"/>
      <c r="G82" s="142">
        <f>E80/100*G81</f>
        <v>0</v>
      </c>
      <c r="H82" s="97">
        <f>H80*H81</f>
        <v>0</v>
      </c>
      <c r="I82" s="97">
        <f aca="true" t="shared" si="5" ref="I82:O82">I80*I81</f>
        <v>0</v>
      </c>
      <c r="J82" s="97">
        <f t="shared" si="5"/>
        <v>0</v>
      </c>
      <c r="K82" s="97">
        <f t="shared" si="5"/>
        <v>0</v>
      </c>
      <c r="L82" s="97">
        <f t="shared" si="5"/>
        <v>0</v>
      </c>
      <c r="M82" s="97">
        <f t="shared" si="5"/>
        <v>0</v>
      </c>
      <c r="N82" s="97">
        <f t="shared" si="5"/>
        <v>0</v>
      </c>
      <c r="O82" s="97">
        <f t="shared" si="5"/>
        <v>0</v>
      </c>
      <c r="P82" s="146">
        <f>SUM(G82:O82)</f>
        <v>0</v>
      </c>
    </row>
    <row r="83" spans="1:16" ht="12.75" hidden="1">
      <c r="A83" s="141"/>
      <c r="B83" s="97"/>
      <c r="C83" s="97"/>
      <c r="D83" s="47"/>
      <c r="E83" s="52">
        <v>60</v>
      </c>
      <c r="F83" s="142">
        <v>1</v>
      </c>
      <c r="G83" s="142" t="s">
        <v>12</v>
      </c>
      <c r="H83" s="97">
        <f t="shared" si="2"/>
        <v>3</v>
      </c>
      <c r="I83" s="97">
        <f t="shared" si="3"/>
        <v>6</v>
      </c>
      <c r="J83" s="97">
        <v>1</v>
      </c>
      <c r="K83" s="97"/>
      <c r="L83" s="97">
        <f>J83</f>
        <v>1</v>
      </c>
      <c r="M83" s="97">
        <v>1</v>
      </c>
      <c r="N83" s="97">
        <v>2</v>
      </c>
      <c r="O83" s="97">
        <v>2</v>
      </c>
      <c r="P83" s="143"/>
    </row>
    <row r="84" spans="1:16" ht="12.75" hidden="1">
      <c r="A84" s="141"/>
      <c r="B84" s="97"/>
      <c r="C84" s="97"/>
      <c r="D84" s="47"/>
      <c r="E84" s="52">
        <v>60</v>
      </c>
      <c r="F84" s="142">
        <v>1</v>
      </c>
      <c r="G84" s="142" t="s">
        <v>90</v>
      </c>
      <c r="H84" s="97">
        <f t="shared" si="2"/>
        <v>3</v>
      </c>
      <c r="I84" s="97">
        <f t="shared" si="3"/>
        <v>6</v>
      </c>
      <c r="J84" s="97">
        <v>3</v>
      </c>
      <c r="K84" s="97"/>
      <c r="L84" s="97">
        <f>J84</f>
        <v>3</v>
      </c>
      <c r="M84" s="97">
        <v>1</v>
      </c>
      <c r="N84" s="97">
        <v>2</v>
      </c>
      <c r="O84" s="97">
        <v>2</v>
      </c>
      <c r="P84" s="143"/>
    </row>
    <row r="85" spans="1:16" ht="12.75">
      <c r="A85" s="141"/>
      <c r="B85" s="97"/>
      <c r="C85" s="97"/>
      <c r="D85" s="47"/>
      <c r="E85" s="52"/>
      <c r="F85" s="142"/>
      <c r="G85" s="142"/>
      <c r="H85" s="97"/>
      <c r="I85" s="97"/>
      <c r="J85" s="97"/>
      <c r="K85" s="97"/>
      <c r="L85" s="97"/>
      <c r="M85" s="97"/>
      <c r="N85" s="97"/>
      <c r="O85" s="97"/>
      <c r="P85" s="143"/>
    </row>
    <row r="86" spans="1:16" ht="12.75">
      <c r="A86" s="141">
        <f>COUNT(F82:F85)</f>
        <v>2</v>
      </c>
      <c r="B86" s="97">
        <f>((E86/100)*C86)+A86</f>
        <v>14</v>
      </c>
      <c r="C86" s="97">
        <v>10</v>
      </c>
      <c r="D86" s="133" t="s">
        <v>399</v>
      </c>
      <c r="E86" s="52">
        <f>SUM(E83:E84)</f>
        <v>120</v>
      </c>
      <c r="F86" s="142">
        <v>1</v>
      </c>
      <c r="G86" s="142" t="s">
        <v>90</v>
      </c>
      <c r="H86" s="97">
        <f aca="true" t="shared" si="6" ref="H86:O86">SUM(H83:H84)</f>
        <v>6</v>
      </c>
      <c r="I86" s="97">
        <f t="shared" si="6"/>
        <v>12</v>
      </c>
      <c r="J86" s="97">
        <f t="shared" si="6"/>
        <v>4</v>
      </c>
      <c r="K86" s="97">
        <f t="shared" si="6"/>
        <v>0</v>
      </c>
      <c r="L86" s="97">
        <f t="shared" si="6"/>
        <v>4</v>
      </c>
      <c r="M86" s="97">
        <f t="shared" si="6"/>
        <v>2</v>
      </c>
      <c r="N86" s="97">
        <f t="shared" si="6"/>
        <v>4</v>
      </c>
      <c r="O86" s="97">
        <f t="shared" si="6"/>
        <v>4</v>
      </c>
      <c r="P86" s="143"/>
    </row>
    <row r="87" spans="1:16" ht="12.75">
      <c r="A87" s="141"/>
      <c r="B87" s="144">
        <f>B86*hardware!$K$4</f>
        <v>636.3000000000001</v>
      </c>
      <c r="C87" s="97"/>
      <c r="D87" s="218" t="s">
        <v>428</v>
      </c>
      <c r="E87" s="219"/>
      <c r="F87" s="142"/>
      <c r="G87" s="142">
        <v>0</v>
      </c>
      <c r="H87" s="97"/>
      <c r="I87" s="97"/>
      <c r="J87" s="97"/>
      <c r="K87" s="97"/>
      <c r="L87" s="97"/>
      <c r="M87" s="97"/>
      <c r="N87" s="97"/>
      <c r="O87" s="97"/>
      <c r="P87" s="143"/>
    </row>
    <row r="88" spans="1:16" ht="12.75">
      <c r="A88" s="141"/>
      <c r="B88" s="97"/>
      <c r="C88" s="97"/>
      <c r="D88" s="218" t="s">
        <v>429</v>
      </c>
      <c r="E88" s="218"/>
      <c r="F88" s="142"/>
      <c r="G88" s="142">
        <f>E86/100*G87</f>
        <v>0</v>
      </c>
      <c r="H88" s="97">
        <f aca="true" t="shared" si="7" ref="H88:O88">H86*H87</f>
        <v>0</v>
      </c>
      <c r="I88" s="97">
        <f t="shared" si="7"/>
        <v>0</v>
      </c>
      <c r="J88" s="97">
        <f t="shared" si="7"/>
        <v>0</v>
      </c>
      <c r="K88" s="97">
        <f t="shared" si="7"/>
        <v>0</v>
      </c>
      <c r="L88" s="97">
        <f t="shared" si="7"/>
        <v>0</v>
      </c>
      <c r="M88" s="97">
        <f t="shared" si="7"/>
        <v>0</v>
      </c>
      <c r="N88" s="97">
        <f t="shared" si="7"/>
        <v>0</v>
      </c>
      <c r="O88" s="97">
        <f t="shared" si="7"/>
        <v>0</v>
      </c>
      <c r="P88" s="146">
        <f>SUM(G88:O88)</f>
        <v>0</v>
      </c>
    </row>
    <row r="89" spans="1:16" ht="12.75" hidden="1">
      <c r="A89" s="141"/>
      <c r="B89" s="97"/>
      <c r="C89" s="97"/>
      <c r="D89" s="47"/>
      <c r="E89" s="52">
        <v>60</v>
      </c>
      <c r="F89" s="142">
        <v>1.25</v>
      </c>
      <c r="G89" s="142" t="s">
        <v>90</v>
      </c>
      <c r="H89" s="97">
        <f t="shared" si="2"/>
        <v>3</v>
      </c>
      <c r="I89" s="97">
        <f t="shared" si="3"/>
        <v>6</v>
      </c>
      <c r="J89" s="97">
        <v>7</v>
      </c>
      <c r="K89" s="97"/>
      <c r="L89" s="97">
        <f>J89</f>
        <v>7</v>
      </c>
      <c r="M89" s="97">
        <v>1</v>
      </c>
      <c r="N89" s="97"/>
      <c r="O89" s="97"/>
      <c r="P89" s="143"/>
    </row>
    <row r="90" spans="1:16" ht="12.75" hidden="1">
      <c r="A90" s="141"/>
      <c r="B90" s="97"/>
      <c r="C90" s="97"/>
      <c r="D90" s="47"/>
      <c r="E90" s="52">
        <v>80</v>
      </c>
      <c r="F90" s="142">
        <v>1.25</v>
      </c>
      <c r="G90" s="142" t="s">
        <v>12</v>
      </c>
      <c r="H90" s="97">
        <f t="shared" si="2"/>
        <v>4</v>
      </c>
      <c r="I90" s="97">
        <f t="shared" si="3"/>
        <v>8</v>
      </c>
      <c r="J90" s="97">
        <v>2</v>
      </c>
      <c r="K90" s="97"/>
      <c r="L90" s="97">
        <f>J90</f>
        <v>2</v>
      </c>
      <c r="M90" s="97">
        <v>1</v>
      </c>
      <c r="N90" s="97"/>
      <c r="O90" s="97"/>
      <c r="P90" s="143"/>
    </row>
    <row r="91" spans="1:16" ht="12.75" hidden="1">
      <c r="A91" s="141"/>
      <c r="B91" s="97"/>
      <c r="C91" s="97"/>
      <c r="D91" s="47"/>
      <c r="E91" s="52">
        <v>60</v>
      </c>
      <c r="F91" s="142">
        <v>1.25</v>
      </c>
      <c r="G91" s="142" t="s">
        <v>12</v>
      </c>
      <c r="H91" s="97">
        <f t="shared" si="2"/>
        <v>3</v>
      </c>
      <c r="I91" s="97">
        <f t="shared" si="3"/>
        <v>6</v>
      </c>
      <c r="J91" s="97"/>
      <c r="K91" s="97"/>
      <c r="L91" s="97"/>
      <c r="M91" s="97">
        <v>1</v>
      </c>
      <c r="N91" s="97"/>
      <c r="O91" s="97"/>
      <c r="P91" s="143"/>
    </row>
    <row r="92" spans="1:16" ht="12.75">
      <c r="A92" s="141"/>
      <c r="B92" s="97"/>
      <c r="C92" s="97"/>
      <c r="D92" s="47"/>
      <c r="E92" s="52"/>
      <c r="F92" s="142"/>
      <c r="G92" s="142"/>
      <c r="H92" s="97"/>
      <c r="I92" s="97"/>
      <c r="J92" s="97"/>
      <c r="K92" s="97"/>
      <c r="L92" s="97"/>
      <c r="M92" s="97"/>
      <c r="N92" s="97"/>
      <c r="O92" s="97"/>
      <c r="P92" s="143"/>
    </row>
    <row r="93" spans="1:16" ht="12.75">
      <c r="A93" s="141">
        <f>COUNT(F88:F92)</f>
        <v>3</v>
      </c>
      <c r="B93" s="97">
        <f>((E93/100)*C93)+A93</f>
        <v>25</v>
      </c>
      <c r="C93" s="97">
        <v>11</v>
      </c>
      <c r="D93" s="133" t="s">
        <v>399</v>
      </c>
      <c r="E93" s="52">
        <f>SUM(E89:E91)</f>
        <v>200</v>
      </c>
      <c r="F93" s="142">
        <v>1.25</v>
      </c>
      <c r="G93" s="142" t="s">
        <v>12</v>
      </c>
      <c r="H93" s="97">
        <f aca="true" t="shared" si="8" ref="H93:M93">SUM(H89:H91)</f>
        <v>10</v>
      </c>
      <c r="I93" s="97">
        <f t="shared" si="8"/>
        <v>20</v>
      </c>
      <c r="J93" s="97">
        <f t="shared" si="8"/>
        <v>9</v>
      </c>
      <c r="K93" s="97">
        <f t="shared" si="8"/>
        <v>0</v>
      </c>
      <c r="L93" s="97">
        <f t="shared" si="8"/>
        <v>9</v>
      </c>
      <c r="M93" s="97">
        <f t="shared" si="8"/>
        <v>3</v>
      </c>
      <c r="N93" s="97">
        <f>SUM(L93:M93)</f>
        <v>12</v>
      </c>
      <c r="O93" s="97">
        <f>SUM(O89:O91)</f>
        <v>0</v>
      </c>
      <c r="P93" s="143"/>
    </row>
    <row r="94" spans="1:16" ht="12.75">
      <c r="A94" s="141"/>
      <c r="B94" s="144">
        <f>B93*hardware!$K$4</f>
        <v>1136.25</v>
      </c>
      <c r="C94" s="97"/>
      <c r="D94" s="218" t="s">
        <v>428</v>
      </c>
      <c r="E94" s="219"/>
      <c r="F94" s="142"/>
      <c r="G94" s="142">
        <v>0</v>
      </c>
      <c r="H94" s="97"/>
      <c r="I94" s="97"/>
      <c r="J94" s="97"/>
      <c r="K94" s="97"/>
      <c r="L94" s="97"/>
      <c r="M94" s="97"/>
      <c r="N94" s="97"/>
      <c r="O94" s="97"/>
      <c r="P94" s="143"/>
    </row>
    <row r="95" spans="1:16" ht="12.75">
      <c r="A95" s="141"/>
      <c r="B95" s="97"/>
      <c r="C95" s="97"/>
      <c r="D95" s="218" t="s">
        <v>429</v>
      </c>
      <c r="E95" s="218"/>
      <c r="F95" s="142"/>
      <c r="G95" s="142">
        <f>E93/100*G94</f>
        <v>0</v>
      </c>
      <c r="H95" s="97">
        <f aca="true" t="shared" si="9" ref="H95:O95">H93*H94</f>
        <v>0</v>
      </c>
      <c r="I95" s="97">
        <f t="shared" si="9"/>
        <v>0</v>
      </c>
      <c r="J95" s="97">
        <f t="shared" si="9"/>
        <v>0</v>
      </c>
      <c r="K95" s="97">
        <f t="shared" si="9"/>
        <v>0</v>
      </c>
      <c r="L95" s="97">
        <f t="shared" si="9"/>
        <v>0</v>
      </c>
      <c r="M95" s="97">
        <f t="shared" si="9"/>
        <v>0</v>
      </c>
      <c r="N95" s="97">
        <f t="shared" si="9"/>
        <v>0</v>
      </c>
      <c r="O95" s="97">
        <f t="shared" si="9"/>
        <v>0</v>
      </c>
      <c r="P95" s="146">
        <f>SUM(G95:O95)</f>
        <v>0</v>
      </c>
    </row>
    <row r="96" spans="1:16" ht="12.75" hidden="1">
      <c r="A96" s="141"/>
      <c r="B96" s="97"/>
      <c r="C96" s="97"/>
      <c r="D96" s="47"/>
      <c r="E96" s="52">
        <v>60</v>
      </c>
      <c r="F96" s="147">
        <v>1.5</v>
      </c>
      <c r="G96" s="147" t="s">
        <v>90</v>
      </c>
      <c r="H96" s="97">
        <f t="shared" si="2"/>
        <v>3</v>
      </c>
      <c r="I96" s="97">
        <f t="shared" si="3"/>
        <v>6</v>
      </c>
      <c r="J96" s="97">
        <v>4</v>
      </c>
      <c r="K96" s="97"/>
      <c r="L96" s="97">
        <f>J96</f>
        <v>4</v>
      </c>
      <c r="M96" s="97">
        <v>1</v>
      </c>
      <c r="N96" s="97"/>
      <c r="O96" s="97"/>
      <c r="P96" s="143"/>
    </row>
    <row r="97" spans="1:16" ht="12.75" hidden="1">
      <c r="A97" s="141"/>
      <c r="B97" s="97"/>
      <c r="C97" s="97"/>
      <c r="D97" s="47"/>
      <c r="E97" s="52">
        <v>60</v>
      </c>
      <c r="F97" s="147">
        <v>1.5</v>
      </c>
      <c r="G97" s="147" t="s">
        <v>90</v>
      </c>
      <c r="H97" s="97">
        <f t="shared" si="2"/>
        <v>3</v>
      </c>
      <c r="I97" s="97">
        <f t="shared" si="3"/>
        <v>6</v>
      </c>
      <c r="J97" s="97">
        <v>4</v>
      </c>
      <c r="K97" s="97"/>
      <c r="L97" s="97">
        <f>J97</f>
        <v>4</v>
      </c>
      <c r="M97" s="97">
        <v>1</v>
      </c>
      <c r="N97" s="97"/>
      <c r="O97" s="97"/>
      <c r="P97" s="143"/>
    </row>
    <row r="98" spans="1:16" ht="12.75">
      <c r="A98" s="141"/>
      <c r="B98" s="97"/>
      <c r="C98" s="97"/>
      <c r="D98" s="47"/>
      <c r="E98" s="52"/>
      <c r="F98" s="147"/>
      <c r="G98" s="147"/>
      <c r="H98" s="97"/>
      <c r="I98" s="97"/>
      <c r="J98" s="97"/>
      <c r="K98" s="97"/>
      <c r="L98" s="97"/>
      <c r="M98" s="97"/>
      <c r="N98" s="97"/>
      <c r="O98" s="97"/>
      <c r="P98" s="143"/>
    </row>
    <row r="99" spans="1:16" ht="12.75">
      <c r="A99" s="141">
        <f>COUNT(F96:F98)</f>
        <v>2</v>
      </c>
      <c r="B99" s="97">
        <f>((E99/100)*C99)+A99</f>
        <v>16.4</v>
      </c>
      <c r="C99" s="97">
        <v>12</v>
      </c>
      <c r="D99" s="133" t="s">
        <v>399</v>
      </c>
      <c r="E99" s="52">
        <f>SUM(E96:E97)</f>
        <v>120</v>
      </c>
      <c r="F99" s="142">
        <f>F97</f>
        <v>1.5</v>
      </c>
      <c r="G99" s="142" t="str">
        <f>G97</f>
        <v>EMT</v>
      </c>
      <c r="H99" s="97">
        <f aca="true" t="shared" si="10" ref="H99:O99">SUM(H96:H97)</f>
        <v>6</v>
      </c>
      <c r="I99" s="97">
        <f t="shared" si="10"/>
        <v>12</v>
      </c>
      <c r="J99" s="97">
        <f t="shared" si="10"/>
        <v>8</v>
      </c>
      <c r="K99" s="97">
        <f t="shared" si="10"/>
        <v>0</v>
      </c>
      <c r="L99" s="97">
        <f t="shared" si="10"/>
        <v>8</v>
      </c>
      <c r="M99" s="97">
        <f t="shared" si="10"/>
        <v>2</v>
      </c>
      <c r="N99" s="97">
        <f t="shared" si="10"/>
        <v>0</v>
      </c>
      <c r="O99" s="97">
        <f t="shared" si="10"/>
        <v>0</v>
      </c>
      <c r="P99" s="143"/>
    </row>
    <row r="100" spans="1:16" ht="12.75">
      <c r="A100" s="141"/>
      <c r="B100" s="144">
        <f>B99*hardware!$K$4</f>
        <v>745.38</v>
      </c>
      <c r="C100" s="97"/>
      <c r="D100" s="218" t="s">
        <v>428</v>
      </c>
      <c r="E100" s="219"/>
      <c r="F100" s="142"/>
      <c r="G100" s="142">
        <v>0</v>
      </c>
      <c r="H100" s="97"/>
      <c r="I100" s="97"/>
      <c r="J100" s="97"/>
      <c r="K100" s="97"/>
      <c r="L100" s="97"/>
      <c r="M100" s="97"/>
      <c r="N100" s="97"/>
      <c r="O100" s="97"/>
      <c r="P100" s="143"/>
    </row>
    <row r="101" spans="1:16" ht="12.75">
      <c r="A101" s="141"/>
      <c r="B101" s="97"/>
      <c r="C101" s="97"/>
      <c r="D101" s="218" t="s">
        <v>429</v>
      </c>
      <c r="E101" s="218"/>
      <c r="F101" s="142"/>
      <c r="G101" s="142">
        <f>E99/100*G100</f>
        <v>0</v>
      </c>
      <c r="H101" s="97">
        <f aca="true" t="shared" si="11" ref="H101:O101">H99*H100</f>
        <v>0</v>
      </c>
      <c r="I101" s="97">
        <f t="shared" si="11"/>
        <v>0</v>
      </c>
      <c r="J101" s="97">
        <f t="shared" si="11"/>
        <v>0</v>
      </c>
      <c r="K101" s="97">
        <f t="shared" si="11"/>
        <v>0</v>
      </c>
      <c r="L101" s="97">
        <f t="shared" si="11"/>
        <v>0</v>
      </c>
      <c r="M101" s="97">
        <f t="shared" si="11"/>
        <v>0</v>
      </c>
      <c r="N101" s="97">
        <f t="shared" si="11"/>
        <v>0</v>
      </c>
      <c r="O101" s="97">
        <f t="shared" si="11"/>
        <v>0</v>
      </c>
      <c r="P101" s="146">
        <f>SUM(G101:O101)</f>
        <v>0</v>
      </c>
    </row>
    <row r="102" spans="1:16" ht="12.75" hidden="1">
      <c r="A102" s="141"/>
      <c r="B102" s="97"/>
      <c r="C102" s="97"/>
      <c r="D102" s="47"/>
      <c r="E102" s="52">
        <v>60</v>
      </c>
      <c r="F102" s="147">
        <v>2</v>
      </c>
      <c r="G102" s="147" t="s">
        <v>90</v>
      </c>
      <c r="H102" s="97">
        <f t="shared" si="2"/>
        <v>3</v>
      </c>
      <c r="I102" s="97">
        <f t="shared" si="3"/>
        <v>6</v>
      </c>
      <c r="J102" s="97">
        <v>5</v>
      </c>
      <c r="K102" s="97"/>
      <c r="L102" s="97">
        <f>J102</f>
        <v>5</v>
      </c>
      <c r="M102" s="97">
        <v>1</v>
      </c>
      <c r="N102" s="97"/>
      <c r="O102" s="97"/>
      <c r="P102" s="143"/>
    </row>
    <row r="103" spans="1:16" ht="12.75" hidden="1">
      <c r="A103" s="141"/>
      <c r="B103" s="97"/>
      <c r="C103" s="97"/>
      <c r="D103" s="47"/>
      <c r="E103" s="52">
        <v>60</v>
      </c>
      <c r="F103" s="147">
        <v>2</v>
      </c>
      <c r="G103" s="147" t="s">
        <v>90</v>
      </c>
      <c r="H103" s="97">
        <f t="shared" si="2"/>
        <v>3</v>
      </c>
      <c r="I103" s="97">
        <f t="shared" si="3"/>
        <v>6</v>
      </c>
      <c r="J103" s="97">
        <v>6</v>
      </c>
      <c r="K103" s="97"/>
      <c r="L103" s="97">
        <f>J103</f>
        <v>6</v>
      </c>
      <c r="M103" s="97">
        <v>1</v>
      </c>
      <c r="N103" s="97"/>
      <c r="O103" s="97"/>
      <c r="P103" s="143"/>
    </row>
    <row r="104" spans="1:16" ht="12.75" hidden="1">
      <c r="A104" s="141"/>
      <c r="B104" s="97"/>
      <c r="C104" s="97"/>
      <c r="D104" s="47"/>
      <c r="E104" s="52">
        <v>80</v>
      </c>
      <c r="F104" s="147">
        <v>2</v>
      </c>
      <c r="G104" s="147" t="s">
        <v>12</v>
      </c>
      <c r="H104" s="97">
        <f t="shared" si="2"/>
        <v>4</v>
      </c>
      <c r="I104" s="97">
        <f t="shared" si="3"/>
        <v>8</v>
      </c>
      <c r="J104" s="97"/>
      <c r="K104" s="97"/>
      <c r="L104" s="97"/>
      <c r="M104" s="97">
        <v>1</v>
      </c>
      <c r="N104" s="97"/>
      <c r="O104" s="97"/>
      <c r="P104" s="143"/>
    </row>
    <row r="105" spans="1:16" ht="12.75" hidden="1">
      <c r="A105" s="141"/>
      <c r="B105" s="97"/>
      <c r="C105" s="97"/>
      <c r="D105" s="47"/>
      <c r="E105" s="52">
        <v>150</v>
      </c>
      <c r="F105" s="147">
        <v>2</v>
      </c>
      <c r="G105" s="147" t="s">
        <v>12</v>
      </c>
      <c r="H105" s="97">
        <f t="shared" si="2"/>
        <v>7.5</v>
      </c>
      <c r="I105" s="97">
        <f t="shared" si="3"/>
        <v>15</v>
      </c>
      <c r="J105" s="97"/>
      <c r="K105" s="97"/>
      <c r="L105" s="97"/>
      <c r="M105" s="97">
        <v>2</v>
      </c>
      <c r="N105" s="97"/>
      <c r="O105" s="97"/>
      <c r="P105" s="143"/>
    </row>
    <row r="106" spans="1:16" ht="12.75">
      <c r="A106" s="141"/>
      <c r="B106" s="97"/>
      <c r="C106" s="97"/>
      <c r="D106" s="47"/>
      <c r="E106" s="52"/>
      <c r="F106" s="147"/>
      <c r="G106" s="147"/>
      <c r="H106" s="97"/>
      <c r="I106" s="97"/>
      <c r="J106" s="97"/>
      <c r="K106" s="97"/>
      <c r="L106" s="97"/>
      <c r="M106" s="97"/>
      <c r="N106" s="97"/>
      <c r="O106" s="97"/>
      <c r="P106" s="143"/>
    </row>
    <row r="107" spans="1:16" ht="12.75">
      <c r="A107" s="141">
        <f>COUNT(F102:F106)</f>
        <v>4</v>
      </c>
      <c r="B107" s="97">
        <f>((E107/100)*C107)+A107</f>
        <v>53</v>
      </c>
      <c r="C107" s="97">
        <v>14</v>
      </c>
      <c r="D107" s="133" t="s">
        <v>399</v>
      </c>
      <c r="E107" s="52">
        <f>SUM(E102:E105)</f>
        <v>350</v>
      </c>
      <c r="F107" s="142">
        <f>F105</f>
        <v>2</v>
      </c>
      <c r="G107" s="142" t="str">
        <f>G105</f>
        <v>emt</v>
      </c>
      <c r="H107" s="97">
        <f aca="true" t="shared" si="12" ref="H107:O107">SUM(H102:H105)</f>
        <v>17.5</v>
      </c>
      <c r="I107" s="97">
        <f t="shared" si="12"/>
        <v>35</v>
      </c>
      <c r="J107" s="97">
        <f t="shared" si="12"/>
        <v>11</v>
      </c>
      <c r="K107" s="97">
        <f t="shared" si="12"/>
        <v>0</v>
      </c>
      <c r="L107" s="97">
        <f t="shared" si="12"/>
        <v>11</v>
      </c>
      <c r="M107" s="97">
        <f t="shared" si="12"/>
        <v>5</v>
      </c>
      <c r="N107" s="97">
        <f t="shared" si="12"/>
        <v>0</v>
      </c>
      <c r="O107" s="97">
        <f t="shared" si="12"/>
        <v>0</v>
      </c>
      <c r="P107" s="143"/>
    </row>
    <row r="108" spans="1:16" ht="12.75">
      <c r="A108" s="141"/>
      <c r="B108" s="144">
        <f>B107*hardware!$K$4</f>
        <v>2408.8500000000004</v>
      </c>
      <c r="C108" s="97"/>
      <c r="D108" s="218" t="s">
        <v>428</v>
      </c>
      <c r="E108" s="219"/>
      <c r="F108" s="142"/>
      <c r="G108" s="142">
        <v>0</v>
      </c>
      <c r="H108" s="97"/>
      <c r="I108" s="97"/>
      <c r="J108" s="97"/>
      <c r="K108" s="97"/>
      <c r="L108" s="97"/>
      <c r="M108" s="97"/>
      <c r="N108" s="97"/>
      <c r="O108" s="97"/>
      <c r="P108" s="143"/>
    </row>
    <row r="109" spans="1:16" ht="12.75">
      <c r="A109" s="141"/>
      <c r="B109" s="97"/>
      <c r="C109" s="97"/>
      <c r="D109" s="218" t="s">
        <v>429</v>
      </c>
      <c r="E109" s="218"/>
      <c r="F109" s="142"/>
      <c r="G109" s="142">
        <f>E107/100*G108</f>
        <v>0</v>
      </c>
      <c r="H109" s="97">
        <f aca="true" t="shared" si="13" ref="H109:O109">H107*H108</f>
        <v>0</v>
      </c>
      <c r="I109" s="97">
        <f t="shared" si="13"/>
        <v>0</v>
      </c>
      <c r="J109" s="97">
        <f t="shared" si="13"/>
        <v>0</v>
      </c>
      <c r="K109" s="97">
        <f t="shared" si="13"/>
        <v>0</v>
      </c>
      <c r="L109" s="97">
        <f t="shared" si="13"/>
        <v>0</v>
      </c>
      <c r="M109" s="97">
        <f t="shared" si="13"/>
        <v>0</v>
      </c>
      <c r="N109" s="97">
        <f t="shared" si="13"/>
        <v>0</v>
      </c>
      <c r="O109" s="97">
        <f t="shared" si="13"/>
        <v>0</v>
      </c>
      <c r="P109" s="146">
        <f>SUM(G109:O109)</f>
        <v>0</v>
      </c>
    </row>
    <row r="110" spans="1:16" ht="12.75" hidden="1">
      <c r="A110" s="141"/>
      <c r="B110" s="97"/>
      <c r="C110" s="97"/>
      <c r="D110" s="47"/>
      <c r="E110" s="52">
        <v>160</v>
      </c>
      <c r="F110" s="147">
        <v>2.5</v>
      </c>
      <c r="G110" s="147" t="s">
        <v>12</v>
      </c>
      <c r="H110" s="97">
        <f t="shared" si="2"/>
        <v>8</v>
      </c>
      <c r="I110" s="97">
        <f t="shared" si="3"/>
        <v>16</v>
      </c>
      <c r="J110" s="97"/>
      <c r="K110" s="97"/>
      <c r="L110" s="97"/>
      <c r="M110" s="97">
        <v>2</v>
      </c>
      <c r="N110" s="97"/>
      <c r="O110" s="97"/>
      <c r="P110" s="143"/>
    </row>
    <row r="111" spans="1:16" ht="12.75">
      <c r="A111" s="141"/>
      <c r="B111" s="97"/>
      <c r="C111" s="97"/>
      <c r="D111" s="47"/>
      <c r="E111" s="52"/>
      <c r="F111" s="147"/>
      <c r="G111" s="147"/>
      <c r="H111" s="97"/>
      <c r="I111" s="97"/>
      <c r="J111" s="97"/>
      <c r="K111" s="97"/>
      <c r="L111" s="97"/>
      <c r="M111" s="97"/>
      <c r="N111" s="97"/>
      <c r="O111" s="97"/>
      <c r="P111" s="143"/>
    </row>
    <row r="112" spans="1:16" ht="12.75">
      <c r="A112" s="141">
        <f>COUNT(F109:F111)</f>
        <v>1</v>
      </c>
      <c r="B112" s="97">
        <f>((E112/100)*C112)+A112</f>
        <v>29.8</v>
      </c>
      <c r="C112" s="97">
        <v>18</v>
      </c>
      <c r="D112" s="133" t="s">
        <v>399</v>
      </c>
      <c r="E112" s="52">
        <f>SUM(E110)</f>
        <v>160</v>
      </c>
      <c r="F112" s="142">
        <f>F110</f>
        <v>2.5</v>
      </c>
      <c r="G112" s="142" t="str">
        <f>G110</f>
        <v>emt</v>
      </c>
      <c r="H112" s="97">
        <f>SUM(H110)</f>
        <v>8</v>
      </c>
      <c r="I112" s="97">
        <f aca="true" t="shared" si="14" ref="I112:O112">SUM(I110)</f>
        <v>16</v>
      </c>
      <c r="J112" s="97">
        <f t="shared" si="14"/>
        <v>0</v>
      </c>
      <c r="K112" s="97">
        <f t="shared" si="14"/>
        <v>0</v>
      </c>
      <c r="L112" s="97">
        <f t="shared" si="14"/>
        <v>0</v>
      </c>
      <c r="M112" s="97">
        <f t="shared" si="14"/>
        <v>2</v>
      </c>
      <c r="N112" s="97">
        <f t="shared" si="14"/>
        <v>0</v>
      </c>
      <c r="O112" s="97">
        <f t="shared" si="14"/>
        <v>0</v>
      </c>
      <c r="P112" s="143"/>
    </row>
    <row r="113" spans="1:16" ht="12.75">
      <c r="A113" s="141"/>
      <c r="B113" s="144">
        <f>B112*hardware!$K$4</f>
        <v>1354.41</v>
      </c>
      <c r="C113" s="97"/>
      <c r="D113" s="218" t="s">
        <v>428</v>
      </c>
      <c r="E113" s="219"/>
      <c r="F113" s="142"/>
      <c r="G113" s="142">
        <v>0</v>
      </c>
      <c r="H113" s="97"/>
      <c r="I113" s="97"/>
      <c r="J113" s="97"/>
      <c r="K113" s="97"/>
      <c r="L113" s="97"/>
      <c r="M113" s="97"/>
      <c r="N113" s="97"/>
      <c r="O113" s="97"/>
      <c r="P113" s="143"/>
    </row>
    <row r="114" spans="1:16" ht="12.75">
      <c r="A114" s="141"/>
      <c r="B114" s="97"/>
      <c r="C114" s="97"/>
      <c r="D114" s="218" t="s">
        <v>429</v>
      </c>
      <c r="E114" s="218"/>
      <c r="F114" s="142"/>
      <c r="G114" s="142">
        <f>E112/100*G113</f>
        <v>0</v>
      </c>
      <c r="H114" s="97">
        <f aca="true" t="shared" si="15" ref="H114:O114">H112*H113</f>
        <v>0</v>
      </c>
      <c r="I114" s="97">
        <f t="shared" si="15"/>
        <v>0</v>
      </c>
      <c r="J114" s="97">
        <f t="shared" si="15"/>
        <v>0</v>
      </c>
      <c r="K114" s="97">
        <f t="shared" si="15"/>
        <v>0</v>
      </c>
      <c r="L114" s="97">
        <f t="shared" si="15"/>
        <v>0</v>
      </c>
      <c r="M114" s="97">
        <f t="shared" si="15"/>
        <v>0</v>
      </c>
      <c r="N114" s="97">
        <f t="shared" si="15"/>
        <v>0</v>
      </c>
      <c r="O114" s="97">
        <f t="shared" si="15"/>
        <v>0</v>
      </c>
      <c r="P114" s="146">
        <f>SUM(G114:O114)</f>
        <v>0</v>
      </c>
    </row>
    <row r="115" spans="1:16" ht="12.75" hidden="1">
      <c r="A115" s="141"/>
      <c r="B115" s="97"/>
      <c r="C115" s="97"/>
      <c r="D115" s="47"/>
      <c r="E115" s="52">
        <v>20</v>
      </c>
      <c r="F115" s="148">
        <v>0.75</v>
      </c>
      <c r="G115" s="147" t="s">
        <v>27</v>
      </c>
      <c r="H115" s="97">
        <f t="shared" si="2"/>
        <v>1</v>
      </c>
      <c r="I115" s="97">
        <f t="shared" si="3"/>
        <v>2</v>
      </c>
      <c r="J115" s="97"/>
      <c r="K115" s="97"/>
      <c r="L115" s="97"/>
      <c r="M115" s="97">
        <v>1</v>
      </c>
      <c r="N115" s="97">
        <v>2</v>
      </c>
      <c r="O115" s="97">
        <v>2</v>
      </c>
      <c r="P115" s="143"/>
    </row>
    <row r="116" spans="1:16" ht="12.75" hidden="1">
      <c r="A116" s="141"/>
      <c r="B116" s="97"/>
      <c r="C116" s="97"/>
      <c r="D116" s="47"/>
      <c r="E116" s="52">
        <v>20</v>
      </c>
      <c r="F116" s="148">
        <v>0.75</v>
      </c>
      <c r="G116" s="147" t="s">
        <v>27</v>
      </c>
      <c r="H116" s="97">
        <f t="shared" si="2"/>
        <v>1</v>
      </c>
      <c r="I116" s="97">
        <f t="shared" si="3"/>
        <v>2</v>
      </c>
      <c r="J116" s="97"/>
      <c r="K116" s="97"/>
      <c r="L116" s="97"/>
      <c r="M116" s="97">
        <v>1</v>
      </c>
      <c r="N116" s="97">
        <v>2</v>
      </c>
      <c r="O116" s="97">
        <v>2</v>
      </c>
      <c r="P116" s="143"/>
    </row>
    <row r="117" spans="1:16" ht="12.75" hidden="1">
      <c r="A117" s="141"/>
      <c r="B117" s="97"/>
      <c r="C117" s="97"/>
      <c r="D117" s="47"/>
      <c r="E117" s="52">
        <v>20</v>
      </c>
      <c r="F117" s="148">
        <v>0.75</v>
      </c>
      <c r="G117" s="147" t="s">
        <v>27</v>
      </c>
      <c r="H117" s="97">
        <f t="shared" si="2"/>
        <v>1</v>
      </c>
      <c r="I117" s="97">
        <f t="shared" si="3"/>
        <v>2</v>
      </c>
      <c r="J117" s="97"/>
      <c r="K117" s="97"/>
      <c r="L117" s="97"/>
      <c r="M117" s="97">
        <v>1</v>
      </c>
      <c r="N117" s="97">
        <v>2</v>
      </c>
      <c r="O117" s="97">
        <v>2</v>
      </c>
      <c r="P117" s="143"/>
    </row>
    <row r="118" spans="1:16" ht="12.75" hidden="1">
      <c r="A118" s="141"/>
      <c r="B118" s="97"/>
      <c r="C118" s="97"/>
      <c r="D118" s="47"/>
      <c r="E118" s="52">
        <v>20</v>
      </c>
      <c r="F118" s="148">
        <v>0.75</v>
      </c>
      <c r="G118" s="147" t="s">
        <v>27</v>
      </c>
      <c r="H118" s="97">
        <f t="shared" si="2"/>
        <v>1</v>
      </c>
      <c r="I118" s="97">
        <f t="shared" si="3"/>
        <v>2</v>
      </c>
      <c r="J118" s="97"/>
      <c r="K118" s="97"/>
      <c r="L118" s="97"/>
      <c r="M118" s="97">
        <v>1</v>
      </c>
      <c r="N118" s="97">
        <v>2</v>
      </c>
      <c r="O118" s="97">
        <v>2</v>
      </c>
      <c r="P118" s="143"/>
    </row>
    <row r="119" spans="1:16" ht="12.75" hidden="1">
      <c r="A119" s="141"/>
      <c r="B119" s="97"/>
      <c r="C119" s="97"/>
      <c r="D119" s="47"/>
      <c r="E119" s="52">
        <v>20</v>
      </c>
      <c r="F119" s="148">
        <v>0.75</v>
      </c>
      <c r="G119" s="147" t="s">
        <v>27</v>
      </c>
      <c r="H119" s="97">
        <f t="shared" si="2"/>
        <v>1</v>
      </c>
      <c r="I119" s="97">
        <f t="shared" si="3"/>
        <v>2</v>
      </c>
      <c r="J119" s="97"/>
      <c r="K119" s="97"/>
      <c r="L119" s="97"/>
      <c r="M119" s="97">
        <v>1</v>
      </c>
      <c r="N119" s="97">
        <v>2</v>
      </c>
      <c r="O119" s="97">
        <v>2</v>
      </c>
      <c r="P119" s="143"/>
    </row>
    <row r="120" spans="1:16" ht="12.75" hidden="1">
      <c r="A120" s="141"/>
      <c r="B120" s="97"/>
      <c r="C120" s="97"/>
      <c r="D120" s="47"/>
      <c r="E120" s="52">
        <v>20</v>
      </c>
      <c r="F120" s="148">
        <v>0.75</v>
      </c>
      <c r="G120" s="147" t="s">
        <v>27</v>
      </c>
      <c r="H120" s="97">
        <f t="shared" si="2"/>
        <v>1</v>
      </c>
      <c r="I120" s="97">
        <f t="shared" si="3"/>
        <v>2</v>
      </c>
      <c r="J120" s="97"/>
      <c r="K120" s="97"/>
      <c r="L120" s="97"/>
      <c r="M120" s="97">
        <v>1</v>
      </c>
      <c r="N120" s="97">
        <v>2</v>
      </c>
      <c r="O120" s="97">
        <v>2</v>
      </c>
      <c r="P120" s="143"/>
    </row>
    <row r="121" spans="1:16" ht="12.75" hidden="1">
      <c r="A121" s="141"/>
      <c r="B121" s="97"/>
      <c r="C121" s="97"/>
      <c r="D121" s="47"/>
      <c r="E121" s="52">
        <v>100</v>
      </c>
      <c r="F121" s="148">
        <v>0.75</v>
      </c>
      <c r="G121" s="147" t="s">
        <v>27</v>
      </c>
      <c r="H121" s="97">
        <f t="shared" si="2"/>
        <v>5</v>
      </c>
      <c r="I121" s="97">
        <f t="shared" si="3"/>
        <v>10</v>
      </c>
      <c r="J121" s="97"/>
      <c r="K121" s="97"/>
      <c r="L121" s="97"/>
      <c r="M121" s="97">
        <v>1</v>
      </c>
      <c r="N121" s="97">
        <v>2</v>
      </c>
      <c r="O121" s="97">
        <v>2</v>
      </c>
      <c r="P121" s="143"/>
    </row>
    <row r="122" spans="1:16" ht="12.75" hidden="1">
      <c r="A122" s="141"/>
      <c r="B122" s="97"/>
      <c r="C122" s="97"/>
      <c r="D122" s="47"/>
      <c r="E122" s="52">
        <v>20</v>
      </c>
      <c r="F122" s="148">
        <v>0.75</v>
      </c>
      <c r="G122" s="147" t="s">
        <v>27</v>
      </c>
      <c r="H122" s="97">
        <f t="shared" si="2"/>
        <v>1</v>
      </c>
      <c r="I122" s="97">
        <f t="shared" si="3"/>
        <v>2</v>
      </c>
      <c r="J122" s="97"/>
      <c r="K122" s="97"/>
      <c r="L122" s="97"/>
      <c r="M122" s="97">
        <v>1</v>
      </c>
      <c r="N122" s="97">
        <v>2</v>
      </c>
      <c r="O122" s="97">
        <v>2</v>
      </c>
      <c r="P122" s="143"/>
    </row>
    <row r="123" spans="1:16" ht="12.75" hidden="1">
      <c r="A123" s="141"/>
      <c r="B123" s="97"/>
      <c r="C123" s="97"/>
      <c r="D123" s="47"/>
      <c r="E123" s="52">
        <v>20</v>
      </c>
      <c r="F123" s="148">
        <v>0.75</v>
      </c>
      <c r="G123" s="147" t="s">
        <v>27</v>
      </c>
      <c r="H123" s="97">
        <f t="shared" si="2"/>
        <v>1</v>
      </c>
      <c r="I123" s="97">
        <f t="shared" si="3"/>
        <v>2</v>
      </c>
      <c r="J123" s="97"/>
      <c r="K123" s="97"/>
      <c r="L123" s="97"/>
      <c r="M123" s="97">
        <v>1</v>
      </c>
      <c r="N123" s="97">
        <v>2</v>
      </c>
      <c r="O123" s="97">
        <v>2</v>
      </c>
      <c r="P123" s="143"/>
    </row>
    <row r="124" spans="1:16" ht="12.75" hidden="1">
      <c r="A124" s="141"/>
      <c r="B124" s="97"/>
      <c r="C124" s="97"/>
      <c r="D124" s="47"/>
      <c r="E124" s="52">
        <v>20</v>
      </c>
      <c r="F124" s="148">
        <v>0.75</v>
      </c>
      <c r="G124" s="147" t="s">
        <v>27</v>
      </c>
      <c r="H124" s="97">
        <f t="shared" si="2"/>
        <v>1</v>
      </c>
      <c r="I124" s="97">
        <f t="shared" si="3"/>
        <v>2</v>
      </c>
      <c r="J124" s="97"/>
      <c r="K124" s="97"/>
      <c r="L124" s="97"/>
      <c r="M124" s="97">
        <v>1</v>
      </c>
      <c r="N124" s="97">
        <v>2</v>
      </c>
      <c r="O124" s="97">
        <v>2</v>
      </c>
      <c r="P124" s="143"/>
    </row>
    <row r="125" spans="1:16" ht="12.75" hidden="1">
      <c r="A125" s="141"/>
      <c r="B125" s="97"/>
      <c r="C125" s="97"/>
      <c r="D125" s="47"/>
      <c r="E125" s="52">
        <v>20</v>
      </c>
      <c r="F125" s="148">
        <v>0.75</v>
      </c>
      <c r="G125" s="147" t="s">
        <v>27</v>
      </c>
      <c r="H125" s="97">
        <f t="shared" si="2"/>
        <v>1</v>
      </c>
      <c r="I125" s="97">
        <f t="shared" si="3"/>
        <v>2</v>
      </c>
      <c r="J125" s="97"/>
      <c r="K125" s="97"/>
      <c r="L125" s="97"/>
      <c r="M125" s="97">
        <v>1</v>
      </c>
      <c r="N125" s="97">
        <v>2</v>
      </c>
      <c r="O125" s="97">
        <v>2</v>
      </c>
      <c r="P125" s="143"/>
    </row>
    <row r="126" spans="1:16" ht="12.75" hidden="1">
      <c r="A126" s="141"/>
      <c r="B126" s="97"/>
      <c r="C126" s="97"/>
      <c r="D126" s="47"/>
      <c r="E126" s="52">
        <v>20</v>
      </c>
      <c r="F126" s="148">
        <v>0.75</v>
      </c>
      <c r="G126" s="147" t="s">
        <v>27</v>
      </c>
      <c r="H126" s="97">
        <f t="shared" si="2"/>
        <v>1</v>
      </c>
      <c r="I126" s="97">
        <f t="shared" si="3"/>
        <v>2</v>
      </c>
      <c r="J126" s="97"/>
      <c r="K126" s="97"/>
      <c r="L126" s="97"/>
      <c r="M126" s="97">
        <v>1</v>
      </c>
      <c r="N126" s="97">
        <v>2</v>
      </c>
      <c r="O126" s="97">
        <v>2</v>
      </c>
      <c r="P126" s="143"/>
    </row>
    <row r="127" spans="1:16" ht="12.75" hidden="1">
      <c r="A127" s="141"/>
      <c r="B127" s="97"/>
      <c r="C127" s="97"/>
      <c r="D127" s="47"/>
      <c r="E127" s="52">
        <v>20</v>
      </c>
      <c r="F127" s="148">
        <v>0.75</v>
      </c>
      <c r="G127" s="147" t="s">
        <v>27</v>
      </c>
      <c r="H127" s="97">
        <f t="shared" si="2"/>
        <v>1</v>
      </c>
      <c r="I127" s="97">
        <f t="shared" si="3"/>
        <v>2</v>
      </c>
      <c r="J127" s="97"/>
      <c r="K127" s="97"/>
      <c r="L127" s="97"/>
      <c r="M127" s="97">
        <v>1</v>
      </c>
      <c r="N127" s="97">
        <v>2</v>
      </c>
      <c r="O127" s="97">
        <v>2</v>
      </c>
      <c r="P127" s="143"/>
    </row>
    <row r="128" spans="1:16" ht="12.75" hidden="1">
      <c r="A128" s="141"/>
      <c r="B128" s="97"/>
      <c r="C128" s="97"/>
      <c r="D128" s="47"/>
      <c r="E128" s="52">
        <v>20</v>
      </c>
      <c r="F128" s="148">
        <v>0.75</v>
      </c>
      <c r="G128" s="147" t="s">
        <v>27</v>
      </c>
      <c r="H128" s="97">
        <f t="shared" si="2"/>
        <v>1</v>
      </c>
      <c r="I128" s="97">
        <f t="shared" si="3"/>
        <v>2</v>
      </c>
      <c r="J128" s="97"/>
      <c r="K128" s="97"/>
      <c r="L128" s="97"/>
      <c r="M128" s="97">
        <v>1</v>
      </c>
      <c r="N128" s="97">
        <v>2</v>
      </c>
      <c r="O128" s="97">
        <v>2</v>
      </c>
      <c r="P128" s="143"/>
    </row>
    <row r="129" spans="1:16" ht="12.75" hidden="1">
      <c r="A129" s="141"/>
      <c r="B129" s="97"/>
      <c r="C129" s="97"/>
      <c r="D129" s="47"/>
      <c r="E129" s="52">
        <v>20</v>
      </c>
      <c r="F129" s="148">
        <v>0.75</v>
      </c>
      <c r="G129" s="147" t="s">
        <v>27</v>
      </c>
      <c r="H129" s="97">
        <f t="shared" si="2"/>
        <v>1</v>
      </c>
      <c r="I129" s="97">
        <f t="shared" si="3"/>
        <v>2</v>
      </c>
      <c r="J129" s="97"/>
      <c r="K129" s="97"/>
      <c r="L129" s="97"/>
      <c r="M129" s="97">
        <v>1</v>
      </c>
      <c r="N129" s="97">
        <v>2</v>
      </c>
      <c r="O129" s="97">
        <v>2</v>
      </c>
      <c r="P129" s="143"/>
    </row>
    <row r="130" spans="1:16" ht="12.75" hidden="1">
      <c r="A130" s="141"/>
      <c r="B130" s="97"/>
      <c r="C130" s="97"/>
      <c r="D130" s="47"/>
      <c r="E130" s="52">
        <v>20</v>
      </c>
      <c r="F130" s="148">
        <v>0.75</v>
      </c>
      <c r="G130" s="147" t="s">
        <v>27</v>
      </c>
      <c r="H130" s="97">
        <f t="shared" si="2"/>
        <v>1</v>
      </c>
      <c r="I130" s="97">
        <f t="shared" si="3"/>
        <v>2</v>
      </c>
      <c r="J130" s="97"/>
      <c r="K130" s="97"/>
      <c r="L130" s="97"/>
      <c r="M130" s="97">
        <v>1</v>
      </c>
      <c r="N130" s="97">
        <v>2</v>
      </c>
      <c r="O130" s="97">
        <v>2</v>
      </c>
      <c r="P130" s="143"/>
    </row>
    <row r="131" spans="1:16" ht="12.75" hidden="1">
      <c r="A131" s="141"/>
      <c r="B131" s="97"/>
      <c r="C131" s="97"/>
      <c r="D131" s="47"/>
      <c r="E131" s="52">
        <v>20</v>
      </c>
      <c r="F131" s="148">
        <v>0.75</v>
      </c>
      <c r="G131" s="147" t="s">
        <v>27</v>
      </c>
      <c r="H131" s="97">
        <f t="shared" si="2"/>
        <v>1</v>
      </c>
      <c r="I131" s="97">
        <f t="shared" si="3"/>
        <v>2</v>
      </c>
      <c r="J131" s="97"/>
      <c r="K131" s="97"/>
      <c r="L131" s="97"/>
      <c r="M131" s="97">
        <v>1</v>
      </c>
      <c r="N131" s="97">
        <v>2</v>
      </c>
      <c r="O131" s="97">
        <v>2</v>
      </c>
      <c r="P131" s="143"/>
    </row>
    <row r="132" spans="1:16" ht="12.75" hidden="1">
      <c r="A132" s="141"/>
      <c r="B132" s="97"/>
      <c r="C132" s="97"/>
      <c r="D132" s="47"/>
      <c r="E132" s="52">
        <v>20</v>
      </c>
      <c r="F132" s="148">
        <v>0.75</v>
      </c>
      <c r="G132" s="147" t="s">
        <v>27</v>
      </c>
      <c r="H132" s="97">
        <f t="shared" si="2"/>
        <v>1</v>
      </c>
      <c r="I132" s="97">
        <f t="shared" si="3"/>
        <v>2</v>
      </c>
      <c r="J132" s="97"/>
      <c r="K132" s="97"/>
      <c r="L132" s="97"/>
      <c r="M132" s="97">
        <v>1</v>
      </c>
      <c r="N132" s="97">
        <v>2</v>
      </c>
      <c r="O132" s="97">
        <v>2</v>
      </c>
      <c r="P132" s="143"/>
    </row>
    <row r="133" spans="1:16" ht="12.75" hidden="1">
      <c r="A133" s="141"/>
      <c r="B133" s="97"/>
      <c r="C133" s="97"/>
      <c r="D133" s="47"/>
      <c r="E133" s="52">
        <v>20</v>
      </c>
      <c r="F133" s="148">
        <v>0.75</v>
      </c>
      <c r="G133" s="147" t="s">
        <v>27</v>
      </c>
      <c r="H133" s="97">
        <f t="shared" si="2"/>
        <v>1</v>
      </c>
      <c r="I133" s="97">
        <f t="shared" si="3"/>
        <v>2</v>
      </c>
      <c r="J133" s="97"/>
      <c r="K133" s="97"/>
      <c r="L133" s="97"/>
      <c r="M133" s="97">
        <v>1</v>
      </c>
      <c r="N133" s="97">
        <v>2</v>
      </c>
      <c r="O133" s="97">
        <v>2</v>
      </c>
      <c r="P133" s="143"/>
    </row>
    <row r="134" spans="1:16" ht="12.75" hidden="1">
      <c r="A134" s="141"/>
      <c r="B134" s="97"/>
      <c r="C134" s="97"/>
      <c r="D134" s="47"/>
      <c r="E134" s="52">
        <v>20</v>
      </c>
      <c r="F134" s="148">
        <v>0.75</v>
      </c>
      <c r="G134" s="147" t="s">
        <v>27</v>
      </c>
      <c r="H134" s="97">
        <f t="shared" si="2"/>
        <v>1</v>
      </c>
      <c r="I134" s="97">
        <f t="shared" si="3"/>
        <v>2</v>
      </c>
      <c r="J134" s="97"/>
      <c r="K134" s="97"/>
      <c r="L134" s="97"/>
      <c r="M134" s="97">
        <v>1</v>
      </c>
      <c r="N134" s="97">
        <v>2</v>
      </c>
      <c r="O134" s="97">
        <v>2</v>
      </c>
      <c r="P134" s="143"/>
    </row>
    <row r="135" spans="1:16" ht="12.75" hidden="1">
      <c r="A135" s="141"/>
      <c r="B135" s="97"/>
      <c r="C135" s="97"/>
      <c r="D135" s="47"/>
      <c r="E135" s="52">
        <v>20</v>
      </c>
      <c r="F135" s="148">
        <v>0.75</v>
      </c>
      <c r="G135" s="147" t="s">
        <v>27</v>
      </c>
      <c r="H135" s="97">
        <f t="shared" si="2"/>
        <v>1</v>
      </c>
      <c r="I135" s="97">
        <f t="shared" si="3"/>
        <v>2</v>
      </c>
      <c r="J135" s="97"/>
      <c r="K135" s="97"/>
      <c r="L135" s="97"/>
      <c r="M135" s="97">
        <v>1</v>
      </c>
      <c r="N135" s="97">
        <v>2</v>
      </c>
      <c r="O135" s="97">
        <v>2</v>
      </c>
      <c r="P135" s="143"/>
    </row>
    <row r="136" spans="1:16" ht="12.75" hidden="1">
      <c r="A136" s="141"/>
      <c r="B136" s="97"/>
      <c r="C136" s="97"/>
      <c r="D136" s="47"/>
      <c r="E136" s="52">
        <v>20</v>
      </c>
      <c r="F136" s="148">
        <v>0.75</v>
      </c>
      <c r="G136" s="147" t="s">
        <v>27</v>
      </c>
      <c r="H136" s="97">
        <f t="shared" si="2"/>
        <v>1</v>
      </c>
      <c r="I136" s="97">
        <f t="shared" si="3"/>
        <v>2</v>
      </c>
      <c r="J136" s="97"/>
      <c r="K136" s="97"/>
      <c r="L136" s="97"/>
      <c r="M136" s="97">
        <v>1</v>
      </c>
      <c r="N136" s="97">
        <v>2</v>
      </c>
      <c r="O136" s="97">
        <v>2</v>
      </c>
      <c r="P136" s="143"/>
    </row>
    <row r="137" spans="1:16" ht="12.75" hidden="1">
      <c r="A137" s="141"/>
      <c r="B137" s="97"/>
      <c r="C137" s="97"/>
      <c r="D137" s="47"/>
      <c r="E137" s="52">
        <v>20</v>
      </c>
      <c r="F137" s="148">
        <v>0.75</v>
      </c>
      <c r="G137" s="147" t="s">
        <v>27</v>
      </c>
      <c r="H137" s="97">
        <f t="shared" si="2"/>
        <v>1</v>
      </c>
      <c r="I137" s="97">
        <f t="shared" si="3"/>
        <v>2</v>
      </c>
      <c r="J137" s="97"/>
      <c r="K137" s="97"/>
      <c r="L137" s="97"/>
      <c r="M137" s="97">
        <v>1</v>
      </c>
      <c r="N137" s="97">
        <v>2</v>
      </c>
      <c r="O137" s="97">
        <v>2</v>
      </c>
      <c r="P137" s="143"/>
    </row>
    <row r="138" spans="1:16" ht="12.75" hidden="1">
      <c r="A138" s="141"/>
      <c r="B138" s="97"/>
      <c r="C138" s="97"/>
      <c r="D138" s="47"/>
      <c r="E138" s="52">
        <v>20</v>
      </c>
      <c r="F138" s="148">
        <v>0.75</v>
      </c>
      <c r="G138" s="147" t="s">
        <v>27</v>
      </c>
      <c r="H138" s="97">
        <f t="shared" si="2"/>
        <v>1</v>
      </c>
      <c r="I138" s="97">
        <f t="shared" si="3"/>
        <v>2</v>
      </c>
      <c r="J138" s="97"/>
      <c r="K138" s="97"/>
      <c r="L138" s="97"/>
      <c r="M138" s="97">
        <v>1</v>
      </c>
      <c r="N138" s="97">
        <v>2</v>
      </c>
      <c r="O138" s="97">
        <v>2</v>
      </c>
      <c r="P138" s="143"/>
    </row>
    <row r="139" spans="1:16" ht="12.75" hidden="1">
      <c r="A139" s="141"/>
      <c r="B139" s="97"/>
      <c r="C139" s="97"/>
      <c r="D139" s="47"/>
      <c r="E139" s="52">
        <v>20</v>
      </c>
      <c r="F139" s="148">
        <v>0.75</v>
      </c>
      <c r="G139" s="147" t="s">
        <v>27</v>
      </c>
      <c r="H139" s="97">
        <f t="shared" si="2"/>
        <v>1</v>
      </c>
      <c r="I139" s="97">
        <f t="shared" si="3"/>
        <v>2</v>
      </c>
      <c r="J139" s="97"/>
      <c r="K139" s="97"/>
      <c r="L139" s="97"/>
      <c r="M139" s="97">
        <v>1</v>
      </c>
      <c r="N139" s="97">
        <v>2</v>
      </c>
      <c r="O139" s="97">
        <v>2</v>
      </c>
      <c r="P139" s="143"/>
    </row>
    <row r="140" spans="1:16" ht="12.75" hidden="1">
      <c r="A140" s="141"/>
      <c r="B140" s="97"/>
      <c r="C140" s="97"/>
      <c r="D140" s="47"/>
      <c r="E140" s="52">
        <v>20</v>
      </c>
      <c r="F140" s="148">
        <v>0.75</v>
      </c>
      <c r="G140" s="147" t="s">
        <v>27</v>
      </c>
      <c r="H140" s="97">
        <f t="shared" si="2"/>
        <v>1</v>
      </c>
      <c r="I140" s="97">
        <f t="shared" si="3"/>
        <v>2</v>
      </c>
      <c r="J140" s="97"/>
      <c r="K140" s="97"/>
      <c r="L140" s="97"/>
      <c r="M140" s="97">
        <v>1</v>
      </c>
      <c r="N140" s="97">
        <v>2</v>
      </c>
      <c r="O140" s="97">
        <v>2</v>
      </c>
      <c r="P140" s="143"/>
    </row>
    <row r="141" spans="1:16" ht="12.75" hidden="1">
      <c r="A141" s="141"/>
      <c r="B141" s="97"/>
      <c r="C141" s="97"/>
      <c r="D141" s="47"/>
      <c r="E141" s="52">
        <v>20</v>
      </c>
      <c r="F141" s="148">
        <v>0.75</v>
      </c>
      <c r="G141" s="147" t="s">
        <v>27</v>
      </c>
      <c r="H141" s="97">
        <f t="shared" si="2"/>
        <v>1</v>
      </c>
      <c r="I141" s="97">
        <f t="shared" si="3"/>
        <v>2</v>
      </c>
      <c r="J141" s="97"/>
      <c r="K141" s="97"/>
      <c r="L141" s="97"/>
      <c r="M141" s="97">
        <v>1</v>
      </c>
      <c r="N141" s="97">
        <v>2</v>
      </c>
      <c r="O141" s="97">
        <v>2</v>
      </c>
      <c r="P141" s="143"/>
    </row>
    <row r="142" spans="1:16" ht="12.75" hidden="1">
      <c r="A142" s="141"/>
      <c r="B142" s="97"/>
      <c r="C142" s="97"/>
      <c r="D142" s="47"/>
      <c r="E142" s="52">
        <v>20</v>
      </c>
      <c r="F142" s="148">
        <v>0.75</v>
      </c>
      <c r="G142" s="147" t="s">
        <v>27</v>
      </c>
      <c r="H142" s="97">
        <f t="shared" si="2"/>
        <v>1</v>
      </c>
      <c r="I142" s="97">
        <f t="shared" si="3"/>
        <v>2</v>
      </c>
      <c r="J142" s="97"/>
      <c r="K142" s="97"/>
      <c r="L142" s="97"/>
      <c r="M142" s="97">
        <v>1</v>
      </c>
      <c r="N142" s="97">
        <v>2</v>
      </c>
      <c r="O142" s="97">
        <v>2</v>
      </c>
      <c r="P142" s="143"/>
    </row>
    <row r="143" spans="1:16" ht="12.75" hidden="1">
      <c r="A143" s="141"/>
      <c r="B143" s="97"/>
      <c r="C143" s="97"/>
      <c r="D143" s="47"/>
      <c r="E143" s="52">
        <v>20</v>
      </c>
      <c r="F143" s="148">
        <v>0.75</v>
      </c>
      <c r="G143" s="147" t="s">
        <v>27</v>
      </c>
      <c r="H143" s="97">
        <f t="shared" si="2"/>
        <v>1</v>
      </c>
      <c r="I143" s="97">
        <f t="shared" si="3"/>
        <v>2</v>
      </c>
      <c r="J143" s="97"/>
      <c r="K143" s="97"/>
      <c r="L143" s="97"/>
      <c r="M143" s="97">
        <v>1</v>
      </c>
      <c r="N143" s="97">
        <v>2</v>
      </c>
      <c r="O143" s="97">
        <v>2</v>
      </c>
      <c r="P143" s="143"/>
    </row>
    <row r="144" spans="1:16" ht="12.75" hidden="1">
      <c r="A144" s="141"/>
      <c r="B144" s="97"/>
      <c r="C144" s="97"/>
      <c r="D144" s="47"/>
      <c r="E144" s="52">
        <v>20</v>
      </c>
      <c r="F144" s="148">
        <v>0.75</v>
      </c>
      <c r="G144" s="147" t="s">
        <v>27</v>
      </c>
      <c r="H144" s="97">
        <f t="shared" si="2"/>
        <v>1</v>
      </c>
      <c r="I144" s="97">
        <f t="shared" si="3"/>
        <v>2</v>
      </c>
      <c r="J144" s="97"/>
      <c r="K144" s="97"/>
      <c r="L144" s="97"/>
      <c r="M144" s="97">
        <v>1</v>
      </c>
      <c r="N144" s="97">
        <v>2</v>
      </c>
      <c r="O144" s="97">
        <v>2</v>
      </c>
      <c r="P144" s="143"/>
    </row>
    <row r="145" spans="1:16" ht="12.75" hidden="1">
      <c r="A145" s="141"/>
      <c r="B145" s="97"/>
      <c r="C145" s="97"/>
      <c r="D145" s="47"/>
      <c r="E145" s="52">
        <v>20</v>
      </c>
      <c r="F145" s="148">
        <v>0.75</v>
      </c>
      <c r="G145" s="147" t="s">
        <v>27</v>
      </c>
      <c r="H145" s="97">
        <f t="shared" si="2"/>
        <v>1</v>
      </c>
      <c r="I145" s="97">
        <f t="shared" si="3"/>
        <v>2</v>
      </c>
      <c r="J145" s="97"/>
      <c r="K145" s="97"/>
      <c r="L145" s="97"/>
      <c r="M145" s="97">
        <v>1</v>
      </c>
      <c r="N145" s="97">
        <v>2</v>
      </c>
      <c r="O145" s="97">
        <v>2</v>
      </c>
      <c r="P145" s="143"/>
    </row>
    <row r="146" spans="1:16" ht="12.75" hidden="1">
      <c r="A146" s="141"/>
      <c r="B146" s="97"/>
      <c r="C146" s="97"/>
      <c r="D146" s="47"/>
      <c r="E146" s="52">
        <v>20</v>
      </c>
      <c r="F146" s="148">
        <v>0.75</v>
      </c>
      <c r="G146" s="147" t="s">
        <v>27</v>
      </c>
      <c r="H146" s="97">
        <f t="shared" si="2"/>
        <v>1</v>
      </c>
      <c r="I146" s="97">
        <f t="shared" si="3"/>
        <v>2</v>
      </c>
      <c r="J146" s="97"/>
      <c r="K146" s="97"/>
      <c r="L146" s="97"/>
      <c r="M146" s="97">
        <v>1</v>
      </c>
      <c r="N146" s="97">
        <v>2</v>
      </c>
      <c r="O146" s="97">
        <v>2</v>
      </c>
      <c r="P146" s="143"/>
    </row>
    <row r="147" spans="1:16" ht="12.75" hidden="1">
      <c r="A147" s="141"/>
      <c r="B147" s="97"/>
      <c r="C147" s="97"/>
      <c r="D147" s="47"/>
      <c r="E147" s="52">
        <v>20</v>
      </c>
      <c r="F147" s="148">
        <v>0.75</v>
      </c>
      <c r="G147" s="147" t="s">
        <v>27</v>
      </c>
      <c r="H147" s="97">
        <f t="shared" si="2"/>
        <v>1</v>
      </c>
      <c r="I147" s="97">
        <f t="shared" si="3"/>
        <v>2</v>
      </c>
      <c r="J147" s="97"/>
      <c r="K147" s="97"/>
      <c r="L147" s="97"/>
      <c r="M147" s="97">
        <v>1</v>
      </c>
      <c r="N147" s="97">
        <v>2</v>
      </c>
      <c r="O147" s="97">
        <v>2</v>
      </c>
      <c r="P147" s="143"/>
    </row>
    <row r="148" spans="1:16" ht="12.75" hidden="1">
      <c r="A148" s="141"/>
      <c r="B148" s="97"/>
      <c r="C148" s="97"/>
      <c r="D148" s="47"/>
      <c r="E148" s="52">
        <v>20</v>
      </c>
      <c r="F148" s="148">
        <v>0.75</v>
      </c>
      <c r="G148" s="147" t="s">
        <v>27</v>
      </c>
      <c r="H148" s="97">
        <f t="shared" si="2"/>
        <v>1</v>
      </c>
      <c r="I148" s="97">
        <f t="shared" si="3"/>
        <v>2</v>
      </c>
      <c r="J148" s="97"/>
      <c r="K148" s="97"/>
      <c r="L148" s="97"/>
      <c r="M148" s="97">
        <v>1</v>
      </c>
      <c r="N148" s="97">
        <v>2</v>
      </c>
      <c r="O148" s="97">
        <v>2</v>
      </c>
      <c r="P148" s="143"/>
    </row>
    <row r="149" spans="1:16" ht="12.75" hidden="1">
      <c r="A149" s="141"/>
      <c r="B149" s="97"/>
      <c r="C149" s="97"/>
      <c r="D149" s="47"/>
      <c r="E149" s="52">
        <v>20</v>
      </c>
      <c r="F149" s="148">
        <v>0.75</v>
      </c>
      <c r="G149" s="147" t="s">
        <v>27</v>
      </c>
      <c r="H149" s="97">
        <f t="shared" si="2"/>
        <v>1</v>
      </c>
      <c r="I149" s="97">
        <f t="shared" si="3"/>
        <v>2</v>
      </c>
      <c r="J149" s="97"/>
      <c r="K149" s="97"/>
      <c r="L149" s="97"/>
      <c r="M149" s="97">
        <v>1</v>
      </c>
      <c r="N149" s="97">
        <v>2</v>
      </c>
      <c r="O149" s="97">
        <v>2</v>
      </c>
      <c r="P149" s="143"/>
    </row>
    <row r="150" spans="1:16" ht="12.75" hidden="1">
      <c r="A150" s="141"/>
      <c r="B150" s="97"/>
      <c r="C150" s="97"/>
      <c r="D150" s="47"/>
      <c r="E150" s="52">
        <v>20</v>
      </c>
      <c r="F150" s="148">
        <v>0.75</v>
      </c>
      <c r="G150" s="147" t="s">
        <v>27</v>
      </c>
      <c r="H150" s="97">
        <f t="shared" si="2"/>
        <v>1</v>
      </c>
      <c r="I150" s="97">
        <f t="shared" si="3"/>
        <v>2</v>
      </c>
      <c r="J150" s="97"/>
      <c r="K150" s="97"/>
      <c r="L150" s="97"/>
      <c r="M150" s="97">
        <v>1</v>
      </c>
      <c r="N150" s="97">
        <v>2</v>
      </c>
      <c r="O150" s="97">
        <v>2</v>
      </c>
      <c r="P150" s="143"/>
    </row>
    <row r="151" spans="1:16" ht="12.75" hidden="1">
      <c r="A151" s="141"/>
      <c r="B151" s="97"/>
      <c r="C151" s="97"/>
      <c r="D151" s="47"/>
      <c r="E151" s="52">
        <v>20</v>
      </c>
      <c r="F151" s="148">
        <v>0.75</v>
      </c>
      <c r="G151" s="147" t="s">
        <v>27</v>
      </c>
      <c r="H151" s="97">
        <f t="shared" si="2"/>
        <v>1</v>
      </c>
      <c r="I151" s="97">
        <f t="shared" si="3"/>
        <v>2</v>
      </c>
      <c r="J151" s="97"/>
      <c r="K151" s="97"/>
      <c r="L151" s="97"/>
      <c r="M151" s="97">
        <v>1</v>
      </c>
      <c r="N151" s="97">
        <v>2</v>
      </c>
      <c r="O151" s="97">
        <v>2</v>
      </c>
      <c r="P151" s="143"/>
    </row>
    <row r="152" spans="1:16" ht="12.75" hidden="1">
      <c r="A152" s="141"/>
      <c r="B152" s="97"/>
      <c r="C152" s="97"/>
      <c r="D152" s="47"/>
      <c r="E152" s="52">
        <v>20</v>
      </c>
      <c r="F152" s="148">
        <v>0.75</v>
      </c>
      <c r="G152" s="147" t="s">
        <v>27</v>
      </c>
      <c r="H152" s="97">
        <f t="shared" si="2"/>
        <v>1</v>
      </c>
      <c r="I152" s="97">
        <f t="shared" si="3"/>
        <v>2</v>
      </c>
      <c r="J152" s="97"/>
      <c r="K152" s="97"/>
      <c r="L152" s="97"/>
      <c r="M152" s="97">
        <v>1</v>
      </c>
      <c r="N152" s="97">
        <v>2</v>
      </c>
      <c r="O152" s="97">
        <v>2</v>
      </c>
      <c r="P152" s="143"/>
    </row>
    <row r="153" spans="1:16" ht="12.75" hidden="1">
      <c r="A153" s="141"/>
      <c r="B153" s="97"/>
      <c r="C153" s="97"/>
      <c r="D153" s="47"/>
      <c r="E153" s="52">
        <v>20</v>
      </c>
      <c r="F153" s="148">
        <v>0.75</v>
      </c>
      <c r="G153" s="147" t="s">
        <v>27</v>
      </c>
      <c r="H153" s="97">
        <f t="shared" si="2"/>
        <v>1</v>
      </c>
      <c r="I153" s="97">
        <f t="shared" si="3"/>
        <v>2</v>
      </c>
      <c r="J153" s="97"/>
      <c r="K153" s="97"/>
      <c r="L153" s="97"/>
      <c r="M153" s="97">
        <v>1</v>
      </c>
      <c r="N153" s="97">
        <v>2</v>
      </c>
      <c r="O153" s="97">
        <v>2</v>
      </c>
      <c r="P153" s="143"/>
    </row>
    <row r="154" spans="1:16" ht="12.75" hidden="1">
      <c r="A154" s="141"/>
      <c r="B154" s="97"/>
      <c r="C154" s="97"/>
      <c r="D154" s="47"/>
      <c r="E154" s="52">
        <v>20</v>
      </c>
      <c r="F154" s="148">
        <v>0.75</v>
      </c>
      <c r="G154" s="147" t="s">
        <v>27</v>
      </c>
      <c r="H154" s="97">
        <f t="shared" si="2"/>
        <v>1</v>
      </c>
      <c r="I154" s="97">
        <f t="shared" si="3"/>
        <v>2</v>
      </c>
      <c r="J154" s="97"/>
      <c r="K154" s="97"/>
      <c r="L154" s="97"/>
      <c r="M154" s="97">
        <v>1</v>
      </c>
      <c r="N154" s="97">
        <v>2</v>
      </c>
      <c r="O154" s="97">
        <v>2</v>
      </c>
      <c r="P154" s="143"/>
    </row>
    <row r="155" spans="1:16" ht="12.75" hidden="1">
      <c r="A155" s="141"/>
      <c r="B155" s="97"/>
      <c r="C155" s="97"/>
      <c r="D155" s="47"/>
      <c r="E155" s="52">
        <v>20</v>
      </c>
      <c r="F155" s="148">
        <v>0.75</v>
      </c>
      <c r="G155" s="147" t="s">
        <v>27</v>
      </c>
      <c r="H155" s="97">
        <f t="shared" si="2"/>
        <v>1</v>
      </c>
      <c r="I155" s="97">
        <f t="shared" si="3"/>
        <v>2</v>
      </c>
      <c r="J155" s="97"/>
      <c r="K155" s="97"/>
      <c r="L155" s="97"/>
      <c r="M155" s="97">
        <v>1</v>
      </c>
      <c r="N155" s="97">
        <v>2</v>
      </c>
      <c r="O155" s="97">
        <v>2</v>
      </c>
      <c r="P155" s="143"/>
    </row>
    <row r="156" spans="1:16" ht="12.75" hidden="1">
      <c r="A156" s="141"/>
      <c r="B156" s="97"/>
      <c r="C156" s="97"/>
      <c r="D156" s="47"/>
      <c r="E156" s="52">
        <v>20</v>
      </c>
      <c r="F156" s="148">
        <v>0.75</v>
      </c>
      <c r="G156" s="147" t="s">
        <v>27</v>
      </c>
      <c r="H156" s="97">
        <f aca="true" t="shared" si="16" ref="H156:H229">E156/20</f>
        <v>1</v>
      </c>
      <c r="I156" s="97">
        <f aca="true" t="shared" si="17" ref="I156:I229">E156/10</f>
        <v>2</v>
      </c>
      <c r="J156" s="97"/>
      <c r="K156" s="97"/>
      <c r="L156" s="97"/>
      <c r="M156" s="97">
        <v>1</v>
      </c>
      <c r="N156" s="97">
        <v>2</v>
      </c>
      <c r="O156" s="97">
        <v>2</v>
      </c>
      <c r="P156" s="143"/>
    </row>
    <row r="157" spans="1:16" ht="12.75" hidden="1">
      <c r="A157" s="141"/>
      <c r="B157" s="97"/>
      <c r="C157" s="97"/>
      <c r="D157" s="47"/>
      <c r="E157" s="52">
        <v>20</v>
      </c>
      <c r="F157" s="148">
        <v>0.75</v>
      </c>
      <c r="G157" s="147" t="s">
        <v>27</v>
      </c>
      <c r="H157" s="97">
        <f t="shared" si="16"/>
        <v>1</v>
      </c>
      <c r="I157" s="97">
        <f t="shared" si="17"/>
        <v>2</v>
      </c>
      <c r="J157" s="97"/>
      <c r="K157" s="97"/>
      <c r="L157" s="97"/>
      <c r="M157" s="97">
        <v>1</v>
      </c>
      <c r="N157" s="97">
        <v>2</v>
      </c>
      <c r="O157" s="97">
        <v>2</v>
      </c>
      <c r="P157" s="143"/>
    </row>
    <row r="158" spans="1:16" ht="12.75" hidden="1">
      <c r="A158" s="141"/>
      <c r="B158" s="97"/>
      <c r="C158" s="97"/>
      <c r="D158" s="47"/>
      <c r="E158" s="52">
        <v>20</v>
      </c>
      <c r="F158" s="148">
        <v>0.75</v>
      </c>
      <c r="G158" s="147" t="s">
        <v>27</v>
      </c>
      <c r="H158" s="97">
        <f t="shared" si="16"/>
        <v>1</v>
      </c>
      <c r="I158" s="97">
        <f t="shared" si="17"/>
        <v>2</v>
      </c>
      <c r="J158" s="97"/>
      <c r="K158" s="97"/>
      <c r="L158" s="97"/>
      <c r="M158" s="97">
        <v>1</v>
      </c>
      <c r="N158" s="97">
        <v>2</v>
      </c>
      <c r="O158" s="97">
        <v>2</v>
      </c>
      <c r="P158" s="143"/>
    </row>
    <row r="159" spans="1:16" ht="12.75" hidden="1">
      <c r="A159" s="141"/>
      <c r="B159" s="97"/>
      <c r="C159" s="97"/>
      <c r="D159" s="47"/>
      <c r="E159" s="52">
        <v>20</v>
      </c>
      <c r="F159" s="148">
        <v>0.75</v>
      </c>
      <c r="G159" s="147" t="s">
        <v>27</v>
      </c>
      <c r="H159" s="97">
        <f t="shared" si="16"/>
        <v>1</v>
      </c>
      <c r="I159" s="97">
        <f t="shared" si="17"/>
        <v>2</v>
      </c>
      <c r="J159" s="97"/>
      <c r="K159" s="97"/>
      <c r="L159" s="97"/>
      <c r="M159" s="97">
        <v>1</v>
      </c>
      <c r="N159" s="97">
        <v>2</v>
      </c>
      <c r="O159" s="97">
        <v>2</v>
      </c>
      <c r="P159" s="143"/>
    </row>
    <row r="160" spans="1:16" ht="12.75" hidden="1">
      <c r="A160" s="141"/>
      <c r="B160" s="97"/>
      <c r="C160" s="97"/>
      <c r="D160" s="47"/>
      <c r="E160" s="52">
        <v>20</v>
      </c>
      <c r="F160" s="148">
        <v>0.75</v>
      </c>
      <c r="G160" s="147" t="s">
        <v>27</v>
      </c>
      <c r="H160" s="97">
        <f t="shared" si="16"/>
        <v>1</v>
      </c>
      <c r="I160" s="97">
        <f t="shared" si="17"/>
        <v>2</v>
      </c>
      <c r="J160" s="97"/>
      <c r="K160" s="97"/>
      <c r="L160" s="97"/>
      <c r="M160" s="97">
        <v>1</v>
      </c>
      <c r="N160" s="97">
        <v>2</v>
      </c>
      <c r="O160" s="97">
        <v>2</v>
      </c>
      <c r="P160" s="143"/>
    </row>
    <row r="161" spans="1:16" ht="12.75" hidden="1">
      <c r="A161" s="141"/>
      <c r="B161" s="97"/>
      <c r="C161" s="97"/>
      <c r="D161" s="47"/>
      <c r="E161" s="52">
        <v>20</v>
      </c>
      <c r="F161" s="148">
        <v>0.75</v>
      </c>
      <c r="G161" s="147" t="s">
        <v>27</v>
      </c>
      <c r="H161" s="97">
        <f t="shared" si="16"/>
        <v>1</v>
      </c>
      <c r="I161" s="97">
        <f t="shared" si="17"/>
        <v>2</v>
      </c>
      <c r="J161" s="97"/>
      <c r="K161" s="97"/>
      <c r="L161" s="97"/>
      <c r="M161" s="97">
        <v>1</v>
      </c>
      <c r="N161" s="97">
        <v>2</v>
      </c>
      <c r="O161" s="97">
        <v>2</v>
      </c>
      <c r="P161" s="143"/>
    </row>
    <row r="162" spans="1:16" ht="12.75" hidden="1">
      <c r="A162" s="141"/>
      <c r="B162" s="97"/>
      <c r="C162" s="97"/>
      <c r="D162" s="47"/>
      <c r="E162" s="52">
        <v>20</v>
      </c>
      <c r="F162" s="148">
        <v>0.75</v>
      </c>
      <c r="G162" s="147" t="s">
        <v>27</v>
      </c>
      <c r="H162" s="97">
        <f t="shared" si="16"/>
        <v>1</v>
      </c>
      <c r="I162" s="97">
        <f t="shared" si="17"/>
        <v>2</v>
      </c>
      <c r="J162" s="97"/>
      <c r="K162" s="97"/>
      <c r="L162" s="97"/>
      <c r="M162" s="97">
        <v>1</v>
      </c>
      <c r="N162" s="97">
        <v>2</v>
      </c>
      <c r="O162" s="97">
        <v>2</v>
      </c>
      <c r="P162" s="143"/>
    </row>
    <row r="163" spans="1:16" ht="12.75" hidden="1">
      <c r="A163" s="141"/>
      <c r="B163" s="97"/>
      <c r="C163" s="97"/>
      <c r="D163" s="47"/>
      <c r="E163" s="52">
        <v>20</v>
      </c>
      <c r="F163" s="148">
        <v>0.75</v>
      </c>
      <c r="G163" s="147" t="s">
        <v>27</v>
      </c>
      <c r="H163" s="97">
        <f t="shared" si="16"/>
        <v>1</v>
      </c>
      <c r="I163" s="97">
        <f t="shared" si="17"/>
        <v>2</v>
      </c>
      <c r="J163" s="97"/>
      <c r="K163" s="97"/>
      <c r="L163" s="97"/>
      <c r="M163" s="97">
        <v>1</v>
      </c>
      <c r="N163" s="97">
        <v>2</v>
      </c>
      <c r="O163" s="97">
        <v>2</v>
      </c>
      <c r="P163" s="143"/>
    </row>
    <row r="164" spans="1:16" ht="12.75" hidden="1">
      <c r="A164" s="141"/>
      <c r="B164" s="97"/>
      <c r="C164" s="97"/>
      <c r="D164" s="47"/>
      <c r="E164" s="52">
        <v>250</v>
      </c>
      <c r="F164" s="147">
        <v>0.75</v>
      </c>
      <c r="G164" s="147" t="s">
        <v>27</v>
      </c>
      <c r="H164" s="97">
        <f t="shared" si="16"/>
        <v>12.5</v>
      </c>
      <c r="I164" s="97">
        <f t="shared" si="17"/>
        <v>25</v>
      </c>
      <c r="J164" s="97"/>
      <c r="K164" s="97"/>
      <c r="L164" s="97"/>
      <c r="M164" s="97">
        <v>3</v>
      </c>
      <c r="N164" s="97">
        <v>2</v>
      </c>
      <c r="O164" s="97">
        <v>2</v>
      </c>
      <c r="P164" s="143"/>
    </row>
    <row r="165" spans="1:16" ht="12.75" hidden="1">
      <c r="A165" s="141"/>
      <c r="B165" s="97"/>
      <c r="C165" s="97"/>
      <c r="D165" s="47"/>
      <c r="E165" s="52">
        <v>120</v>
      </c>
      <c r="F165" s="147">
        <v>0.75</v>
      </c>
      <c r="G165" s="147" t="s">
        <v>27</v>
      </c>
      <c r="H165" s="97">
        <f t="shared" si="16"/>
        <v>6</v>
      </c>
      <c r="I165" s="97">
        <f t="shared" si="17"/>
        <v>12</v>
      </c>
      <c r="J165" s="97"/>
      <c r="K165" s="97"/>
      <c r="L165" s="97"/>
      <c r="M165" s="97">
        <v>1</v>
      </c>
      <c r="N165" s="97">
        <v>2</v>
      </c>
      <c r="O165" s="97">
        <v>2</v>
      </c>
      <c r="P165" s="143"/>
    </row>
    <row r="166" spans="1:16" ht="12.75" hidden="1">
      <c r="A166" s="141"/>
      <c r="B166" s="97"/>
      <c r="C166" s="97"/>
      <c r="D166" s="47"/>
      <c r="E166" s="52">
        <v>120</v>
      </c>
      <c r="F166" s="147">
        <v>0.75</v>
      </c>
      <c r="G166" s="147" t="s">
        <v>27</v>
      </c>
      <c r="H166" s="97">
        <f t="shared" si="16"/>
        <v>6</v>
      </c>
      <c r="I166" s="97">
        <f t="shared" si="17"/>
        <v>12</v>
      </c>
      <c r="J166" s="97"/>
      <c r="K166" s="97"/>
      <c r="L166" s="97"/>
      <c r="M166" s="97">
        <v>1</v>
      </c>
      <c r="N166" s="97">
        <v>2</v>
      </c>
      <c r="O166" s="97">
        <v>2</v>
      </c>
      <c r="P166" s="143"/>
    </row>
    <row r="167" spans="1:16" ht="12.75" hidden="1">
      <c r="A167" s="141"/>
      <c r="B167" s="97"/>
      <c r="C167" s="97"/>
      <c r="D167" s="47"/>
      <c r="E167" s="52">
        <v>80</v>
      </c>
      <c r="F167" s="147">
        <v>0.75</v>
      </c>
      <c r="G167" s="147" t="s">
        <v>27</v>
      </c>
      <c r="H167" s="97">
        <f t="shared" si="16"/>
        <v>4</v>
      </c>
      <c r="I167" s="97">
        <f t="shared" si="17"/>
        <v>8</v>
      </c>
      <c r="J167" s="97"/>
      <c r="K167" s="97"/>
      <c r="L167" s="97"/>
      <c r="M167" s="97">
        <v>1</v>
      </c>
      <c r="N167" s="97">
        <v>2</v>
      </c>
      <c r="O167" s="97">
        <v>2</v>
      </c>
      <c r="P167" s="143"/>
    </row>
    <row r="168" spans="1:16" ht="12.75" hidden="1">
      <c r="A168" s="141"/>
      <c r="B168" s="97"/>
      <c r="C168" s="97"/>
      <c r="D168" s="47"/>
      <c r="E168" s="52">
        <v>300</v>
      </c>
      <c r="F168" s="147">
        <v>0.75</v>
      </c>
      <c r="G168" s="147" t="s">
        <v>27</v>
      </c>
      <c r="H168" s="97">
        <f t="shared" si="16"/>
        <v>15</v>
      </c>
      <c r="I168" s="97">
        <f t="shared" si="17"/>
        <v>30</v>
      </c>
      <c r="J168" s="97"/>
      <c r="K168" s="97"/>
      <c r="L168" s="97"/>
      <c r="M168" s="97">
        <v>2</v>
      </c>
      <c r="N168" s="97">
        <v>2</v>
      </c>
      <c r="O168" s="97">
        <v>2</v>
      </c>
      <c r="P168" s="143"/>
    </row>
    <row r="169" spans="1:16" ht="12.75" hidden="1">
      <c r="A169" s="141"/>
      <c r="B169" s="97"/>
      <c r="C169" s="97"/>
      <c r="D169" s="47"/>
      <c r="E169" s="52">
        <v>180</v>
      </c>
      <c r="F169" s="147">
        <v>0.75</v>
      </c>
      <c r="G169" s="147" t="s">
        <v>27</v>
      </c>
      <c r="H169" s="97">
        <f t="shared" si="16"/>
        <v>9</v>
      </c>
      <c r="I169" s="97">
        <f t="shared" si="17"/>
        <v>18</v>
      </c>
      <c r="J169" s="97"/>
      <c r="K169" s="97"/>
      <c r="L169" s="97"/>
      <c r="M169" s="97">
        <v>2</v>
      </c>
      <c r="N169" s="97">
        <v>2</v>
      </c>
      <c r="O169" s="97">
        <v>2</v>
      </c>
      <c r="P169" s="143"/>
    </row>
    <row r="170" spans="1:16" ht="12.75" hidden="1">
      <c r="A170" s="141"/>
      <c r="B170" s="97"/>
      <c r="C170" s="97"/>
      <c r="D170" s="47"/>
      <c r="E170" s="52">
        <v>180</v>
      </c>
      <c r="F170" s="147">
        <v>0.75</v>
      </c>
      <c r="G170" s="147" t="s">
        <v>27</v>
      </c>
      <c r="H170" s="97">
        <f t="shared" si="16"/>
        <v>9</v>
      </c>
      <c r="I170" s="97">
        <f t="shared" si="17"/>
        <v>18</v>
      </c>
      <c r="J170" s="97"/>
      <c r="K170" s="97"/>
      <c r="L170" s="97"/>
      <c r="M170" s="97">
        <v>2</v>
      </c>
      <c r="N170" s="97">
        <v>2</v>
      </c>
      <c r="O170" s="97">
        <v>2</v>
      </c>
      <c r="P170" s="143"/>
    </row>
    <row r="171" spans="1:16" ht="12.75" hidden="1">
      <c r="A171" s="141"/>
      <c r="B171" s="97"/>
      <c r="C171" s="97"/>
      <c r="D171" s="47"/>
      <c r="E171" s="52">
        <v>180</v>
      </c>
      <c r="F171" s="147">
        <v>0.75</v>
      </c>
      <c r="G171" s="147" t="s">
        <v>27</v>
      </c>
      <c r="H171" s="97">
        <f t="shared" si="16"/>
        <v>9</v>
      </c>
      <c r="I171" s="97">
        <f t="shared" si="17"/>
        <v>18</v>
      </c>
      <c r="J171" s="97"/>
      <c r="K171" s="97"/>
      <c r="L171" s="97"/>
      <c r="M171" s="97">
        <v>2</v>
      </c>
      <c r="N171" s="97">
        <v>2</v>
      </c>
      <c r="O171" s="97">
        <v>2</v>
      </c>
      <c r="P171" s="143"/>
    </row>
    <row r="172" spans="1:16" ht="12.75" hidden="1">
      <c r="A172" s="141"/>
      <c r="B172" s="97"/>
      <c r="C172" s="97"/>
      <c r="D172" s="47"/>
      <c r="E172" s="52">
        <v>180</v>
      </c>
      <c r="F172" s="147">
        <v>0.75</v>
      </c>
      <c r="G172" s="147" t="s">
        <v>27</v>
      </c>
      <c r="H172" s="97">
        <f t="shared" si="16"/>
        <v>9</v>
      </c>
      <c r="I172" s="97">
        <f t="shared" si="17"/>
        <v>18</v>
      </c>
      <c r="J172" s="97"/>
      <c r="K172" s="97"/>
      <c r="L172" s="97"/>
      <c r="M172" s="97">
        <v>2</v>
      </c>
      <c r="N172" s="97">
        <v>2</v>
      </c>
      <c r="O172" s="97">
        <v>2</v>
      </c>
      <c r="P172" s="143"/>
    </row>
    <row r="173" spans="1:16" ht="12.75" hidden="1">
      <c r="A173" s="141"/>
      <c r="B173" s="97"/>
      <c r="C173" s="97"/>
      <c r="D173" s="47"/>
      <c r="E173" s="52">
        <v>180</v>
      </c>
      <c r="F173" s="147">
        <v>0.75</v>
      </c>
      <c r="G173" s="147" t="s">
        <v>27</v>
      </c>
      <c r="H173" s="97">
        <f t="shared" si="16"/>
        <v>9</v>
      </c>
      <c r="I173" s="97">
        <f t="shared" si="17"/>
        <v>18</v>
      </c>
      <c r="J173" s="97"/>
      <c r="K173" s="97"/>
      <c r="L173" s="97"/>
      <c r="M173" s="97">
        <v>2</v>
      </c>
      <c r="N173" s="97">
        <v>2</v>
      </c>
      <c r="O173" s="97">
        <v>2</v>
      </c>
      <c r="P173" s="143"/>
    </row>
    <row r="174" spans="1:16" ht="12.75" hidden="1">
      <c r="A174" s="141"/>
      <c r="B174" s="97"/>
      <c r="C174" s="97"/>
      <c r="D174" s="47"/>
      <c r="E174" s="52">
        <v>100</v>
      </c>
      <c r="F174" s="147">
        <v>0.75</v>
      </c>
      <c r="G174" s="147" t="s">
        <v>27</v>
      </c>
      <c r="H174" s="97">
        <f t="shared" si="16"/>
        <v>5</v>
      </c>
      <c r="I174" s="97">
        <f t="shared" si="17"/>
        <v>10</v>
      </c>
      <c r="J174" s="97"/>
      <c r="K174" s="97"/>
      <c r="L174" s="97"/>
      <c r="M174" s="97">
        <v>2</v>
      </c>
      <c r="N174" s="97">
        <v>2</v>
      </c>
      <c r="O174" s="97">
        <v>2</v>
      </c>
      <c r="P174" s="143"/>
    </row>
    <row r="175" spans="1:16" ht="12.75" hidden="1">
      <c r="A175" s="141"/>
      <c r="B175" s="97"/>
      <c r="C175" s="97"/>
      <c r="D175" s="47"/>
      <c r="E175" s="52">
        <v>100</v>
      </c>
      <c r="F175" s="147">
        <v>0.75</v>
      </c>
      <c r="G175" s="147" t="s">
        <v>27</v>
      </c>
      <c r="H175" s="97">
        <f t="shared" si="16"/>
        <v>5</v>
      </c>
      <c r="I175" s="97">
        <f t="shared" si="17"/>
        <v>10</v>
      </c>
      <c r="J175" s="97"/>
      <c r="K175" s="97"/>
      <c r="L175" s="97"/>
      <c r="M175" s="97">
        <v>2</v>
      </c>
      <c r="N175" s="97">
        <v>2</v>
      </c>
      <c r="O175" s="97">
        <v>2</v>
      </c>
      <c r="P175" s="143"/>
    </row>
    <row r="176" spans="1:16" ht="12.75" hidden="1">
      <c r="A176" s="141"/>
      <c r="B176" s="97"/>
      <c r="C176" s="97"/>
      <c r="D176" s="47"/>
      <c r="E176" s="52">
        <v>30</v>
      </c>
      <c r="F176" s="147">
        <v>0.75</v>
      </c>
      <c r="G176" s="147" t="s">
        <v>27</v>
      </c>
      <c r="H176" s="97">
        <f t="shared" si="16"/>
        <v>1.5</v>
      </c>
      <c r="I176" s="97">
        <f t="shared" si="17"/>
        <v>3</v>
      </c>
      <c r="J176" s="97"/>
      <c r="K176" s="97"/>
      <c r="L176" s="97"/>
      <c r="M176" s="97">
        <v>2</v>
      </c>
      <c r="N176" s="97">
        <v>2</v>
      </c>
      <c r="O176" s="97">
        <v>2</v>
      </c>
      <c r="P176" s="143"/>
    </row>
    <row r="177" spans="1:16" ht="12.75" hidden="1">
      <c r="A177" s="141"/>
      <c r="B177" s="97"/>
      <c r="C177" s="97"/>
      <c r="D177" s="47"/>
      <c r="E177" s="52">
        <v>30</v>
      </c>
      <c r="F177" s="147">
        <v>0.75</v>
      </c>
      <c r="G177" s="147" t="s">
        <v>27</v>
      </c>
      <c r="H177" s="97">
        <f t="shared" si="16"/>
        <v>1.5</v>
      </c>
      <c r="I177" s="97">
        <f t="shared" si="17"/>
        <v>3</v>
      </c>
      <c r="J177" s="97"/>
      <c r="K177" s="97"/>
      <c r="L177" s="97"/>
      <c r="M177" s="97">
        <v>1</v>
      </c>
      <c r="N177" s="97">
        <v>2</v>
      </c>
      <c r="O177" s="97">
        <v>2</v>
      </c>
      <c r="P177" s="143"/>
    </row>
    <row r="178" spans="1:16" ht="12.75" hidden="1">
      <c r="A178" s="141"/>
      <c r="B178" s="97"/>
      <c r="C178" s="97"/>
      <c r="D178" s="47"/>
      <c r="E178" s="52">
        <v>180</v>
      </c>
      <c r="F178" s="147">
        <v>0.75</v>
      </c>
      <c r="G178" s="147" t="s">
        <v>27</v>
      </c>
      <c r="H178" s="97">
        <f t="shared" si="16"/>
        <v>9</v>
      </c>
      <c r="I178" s="97">
        <f t="shared" si="17"/>
        <v>18</v>
      </c>
      <c r="J178" s="97"/>
      <c r="K178" s="97"/>
      <c r="L178" s="97"/>
      <c r="M178" s="97">
        <v>1</v>
      </c>
      <c r="N178" s="97">
        <v>2</v>
      </c>
      <c r="O178" s="97">
        <v>2</v>
      </c>
      <c r="P178" s="143"/>
    </row>
    <row r="179" spans="1:16" ht="12.75" hidden="1">
      <c r="A179" s="141"/>
      <c r="B179" s="97"/>
      <c r="C179" s="97"/>
      <c r="D179" s="47"/>
      <c r="E179" s="52">
        <v>180</v>
      </c>
      <c r="F179" s="147">
        <v>0.75</v>
      </c>
      <c r="G179" s="147" t="s">
        <v>27</v>
      </c>
      <c r="H179" s="97">
        <f t="shared" si="16"/>
        <v>9</v>
      </c>
      <c r="I179" s="97">
        <f t="shared" si="17"/>
        <v>18</v>
      </c>
      <c r="J179" s="97"/>
      <c r="K179" s="97"/>
      <c r="L179" s="97"/>
      <c r="M179" s="97">
        <v>1</v>
      </c>
      <c r="N179" s="97">
        <v>2</v>
      </c>
      <c r="O179" s="97">
        <v>2</v>
      </c>
      <c r="P179" s="143"/>
    </row>
    <row r="180" spans="1:16" ht="12.75">
      <c r="A180" s="141"/>
      <c r="B180" s="97"/>
      <c r="C180" s="97"/>
      <c r="D180" s="47"/>
      <c r="E180" s="52"/>
      <c r="F180" s="147"/>
      <c r="G180" s="147"/>
      <c r="H180" s="97"/>
      <c r="I180" s="97"/>
      <c r="J180" s="97"/>
      <c r="K180" s="97"/>
      <c r="L180" s="97"/>
      <c r="M180" s="97"/>
      <c r="N180" s="97"/>
      <c r="O180" s="97"/>
      <c r="P180" s="143"/>
    </row>
    <row r="181" spans="1:16" ht="12.75">
      <c r="A181" s="141">
        <f>COUNT(F115:F180)</f>
        <v>65</v>
      </c>
      <c r="B181" s="97">
        <f>((E181/100)*C181)+A181</f>
        <v>479</v>
      </c>
      <c r="C181" s="97">
        <v>12</v>
      </c>
      <c r="D181" s="133" t="s">
        <v>399</v>
      </c>
      <c r="E181" s="52">
        <f aca="true" t="shared" si="18" ref="E181:O181">SUM(E115:E179)</f>
        <v>3450</v>
      </c>
      <c r="F181" s="142">
        <f>F179</f>
        <v>0.75</v>
      </c>
      <c r="G181" s="142" t="str">
        <f>G179</f>
        <v>rgs</v>
      </c>
      <c r="H181" s="97"/>
      <c r="I181" s="97">
        <f t="shared" si="18"/>
        <v>345</v>
      </c>
      <c r="J181" s="97">
        <f t="shared" si="18"/>
        <v>0</v>
      </c>
      <c r="K181" s="97">
        <f>COUNT(I114:J181)*2</f>
        <v>138</v>
      </c>
      <c r="L181" s="97">
        <f t="shared" si="18"/>
        <v>0</v>
      </c>
      <c r="M181" s="97">
        <f>SUM(M115:M179)</f>
        <v>76</v>
      </c>
      <c r="N181" s="97">
        <f t="shared" si="18"/>
        <v>130</v>
      </c>
      <c r="O181" s="97">
        <f t="shared" si="18"/>
        <v>130</v>
      </c>
      <c r="P181" s="143"/>
    </row>
    <row r="182" spans="1:16" ht="12.75">
      <c r="A182" s="141"/>
      <c r="B182" s="144">
        <f>B181*hardware!$K$4</f>
        <v>21770.550000000003</v>
      </c>
      <c r="C182" s="97"/>
      <c r="D182" s="218" t="s">
        <v>428</v>
      </c>
      <c r="E182" s="219"/>
      <c r="F182" s="142"/>
      <c r="G182" s="142">
        <v>49.5</v>
      </c>
      <c r="H182" s="97"/>
      <c r="I182" s="97"/>
      <c r="J182" s="97"/>
      <c r="K182" s="97">
        <v>1.6</v>
      </c>
      <c r="L182" s="97"/>
      <c r="M182" s="149">
        <v>5.24</v>
      </c>
      <c r="N182" s="97"/>
      <c r="O182" s="97"/>
      <c r="P182" s="143"/>
    </row>
    <row r="183" spans="1:16" ht="12.75">
      <c r="A183" s="141"/>
      <c r="B183" s="97"/>
      <c r="C183" s="97"/>
      <c r="D183" s="218" t="s">
        <v>429</v>
      </c>
      <c r="E183" s="218"/>
      <c r="F183" s="142"/>
      <c r="G183" s="142">
        <f>E181/100*G182</f>
        <v>1707.75</v>
      </c>
      <c r="H183" s="97">
        <f aca="true" t="shared" si="19" ref="H183:O183">H181*H182</f>
        <v>0</v>
      </c>
      <c r="I183" s="97">
        <f t="shared" si="19"/>
        <v>0</v>
      </c>
      <c r="J183" s="97">
        <f t="shared" si="19"/>
        <v>0</v>
      </c>
      <c r="K183" s="97">
        <f t="shared" si="19"/>
        <v>220.8</v>
      </c>
      <c r="L183" s="97">
        <f t="shared" si="19"/>
        <v>0</v>
      </c>
      <c r="M183" s="97">
        <f t="shared" si="19"/>
        <v>398.24</v>
      </c>
      <c r="N183" s="97">
        <f t="shared" si="19"/>
        <v>0</v>
      </c>
      <c r="O183" s="97">
        <f t="shared" si="19"/>
        <v>0</v>
      </c>
      <c r="P183" s="146">
        <f>SUM(G183:O183)</f>
        <v>2326.79</v>
      </c>
    </row>
    <row r="184" spans="1:16" ht="12.75" hidden="1">
      <c r="A184" s="141"/>
      <c r="B184" s="97"/>
      <c r="C184" s="97"/>
      <c r="D184" s="47"/>
      <c r="E184" s="52">
        <v>20</v>
      </c>
      <c r="F184" s="150">
        <v>1</v>
      </c>
      <c r="G184" s="147" t="s">
        <v>27</v>
      </c>
      <c r="H184" s="97">
        <f t="shared" si="16"/>
        <v>1</v>
      </c>
      <c r="I184" s="97">
        <f t="shared" si="17"/>
        <v>2</v>
      </c>
      <c r="J184" s="97"/>
      <c r="K184" s="97"/>
      <c r="L184" s="97"/>
      <c r="M184" s="97">
        <v>1</v>
      </c>
      <c r="N184" s="97">
        <v>2</v>
      </c>
      <c r="O184" s="97">
        <v>2</v>
      </c>
      <c r="P184" s="143"/>
    </row>
    <row r="185" spans="1:16" ht="12.75" hidden="1">
      <c r="A185" s="141"/>
      <c r="B185" s="97"/>
      <c r="C185" s="97"/>
      <c r="D185" s="47"/>
      <c r="E185" s="52">
        <v>20</v>
      </c>
      <c r="F185" s="150">
        <v>1</v>
      </c>
      <c r="G185" s="147" t="s">
        <v>27</v>
      </c>
      <c r="H185" s="97">
        <f t="shared" si="16"/>
        <v>1</v>
      </c>
      <c r="I185" s="97">
        <f t="shared" si="17"/>
        <v>2</v>
      </c>
      <c r="J185" s="97"/>
      <c r="K185" s="97"/>
      <c r="L185" s="97"/>
      <c r="M185" s="97">
        <v>1</v>
      </c>
      <c r="N185" s="97">
        <v>2</v>
      </c>
      <c r="O185" s="97">
        <v>2</v>
      </c>
      <c r="P185" s="143"/>
    </row>
    <row r="186" spans="1:16" ht="12.75" hidden="1">
      <c r="A186" s="141"/>
      <c r="B186" s="97"/>
      <c r="C186" s="97"/>
      <c r="D186" s="47"/>
      <c r="E186" s="52">
        <v>20</v>
      </c>
      <c r="F186" s="150">
        <v>1</v>
      </c>
      <c r="G186" s="147" t="s">
        <v>27</v>
      </c>
      <c r="H186" s="97">
        <f t="shared" si="16"/>
        <v>1</v>
      </c>
      <c r="I186" s="97">
        <f t="shared" si="17"/>
        <v>2</v>
      </c>
      <c r="J186" s="97"/>
      <c r="K186" s="97"/>
      <c r="L186" s="97"/>
      <c r="M186" s="97">
        <v>1</v>
      </c>
      <c r="N186" s="97">
        <v>2</v>
      </c>
      <c r="O186" s="97">
        <v>2</v>
      </c>
      <c r="P186" s="143"/>
    </row>
    <row r="187" spans="1:16" ht="12.75" hidden="1">
      <c r="A187" s="141"/>
      <c r="B187" s="97"/>
      <c r="C187" s="97"/>
      <c r="D187" s="47"/>
      <c r="E187" s="52">
        <v>20</v>
      </c>
      <c r="F187" s="150">
        <v>1</v>
      </c>
      <c r="G187" s="147" t="s">
        <v>27</v>
      </c>
      <c r="H187" s="97">
        <f t="shared" si="16"/>
        <v>1</v>
      </c>
      <c r="I187" s="97">
        <f t="shared" si="17"/>
        <v>2</v>
      </c>
      <c r="J187" s="97"/>
      <c r="K187" s="97"/>
      <c r="L187" s="97"/>
      <c r="M187" s="97">
        <v>1</v>
      </c>
      <c r="N187" s="97">
        <v>2</v>
      </c>
      <c r="O187" s="97">
        <v>2</v>
      </c>
      <c r="P187" s="143"/>
    </row>
    <row r="188" spans="1:16" ht="12.75" hidden="1">
      <c r="A188" s="141"/>
      <c r="B188" s="97"/>
      <c r="C188" s="97"/>
      <c r="D188" s="47"/>
      <c r="E188" s="52">
        <v>20</v>
      </c>
      <c r="F188" s="150">
        <v>1</v>
      </c>
      <c r="G188" s="147" t="s">
        <v>27</v>
      </c>
      <c r="H188" s="97">
        <f t="shared" si="16"/>
        <v>1</v>
      </c>
      <c r="I188" s="97">
        <f t="shared" si="17"/>
        <v>2</v>
      </c>
      <c r="J188" s="97"/>
      <c r="K188" s="97"/>
      <c r="L188" s="97"/>
      <c r="M188" s="97">
        <v>1</v>
      </c>
      <c r="N188" s="97">
        <v>2</v>
      </c>
      <c r="O188" s="97">
        <v>2</v>
      </c>
      <c r="P188" s="143"/>
    </row>
    <row r="189" spans="1:16" ht="12.75" hidden="1">
      <c r="A189" s="141"/>
      <c r="B189" s="97"/>
      <c r="C189" s="97"/>
      <c r="D189" s="47"/>
      <c r="E189" s="52">
        <v>20</v>
      </c>
      <c r="F189" s="150">
        <v>1</v>
      </c>
      <c r="G189" s="147" t="s">
        <v>27</v>
      </c>
      <c r="H189" s="97">
        <f t="shared" si="16"/>
        <v>1</v>
      </c>
      <c r="I189" s="97">
        <f t="shared" si="17"/>
        <v>2</v>
      </c>
      <c r="J189" s="97"/>
      <c r="K189" s="97"/>
      <c r="L189" s="97"/>
      <c r="M189" s="97">
        <v>1</v>
      </c>
      <c r="N189" s="97">
        <v>2</v>
      </c>
      <c r="O189" s="97">
        <v>2</v>
      </c>
      <c r="P189" s="143"/>
    </row>
    <row r="190" spans="1:16" ht="12.75" hidden="1">
      <c r="A190" s="141"/>
      <c r="B190" s="97"/>
      <c r="C190" s="97"/>
      <c r="D190" s="47"/>
      <c r="E190" s="52">
        <v>20</v>
      </c>
      <c r="F190" s="150">
        <v>1</v>
      </c>
      <c r="G190" s="147" t="s">
        <v>27</v>
      </c>
      <c r="H190" s="97">
        <f t="shared" si="16"/>
        <v>1</v>
      </c>
      <c r="I190" s="97">
        <f t="shared" si="17"/>
        <v>2</v>
      </c>
      <c r="J190" s="97"/>
      <c r="K190" s="97"/>
      <c r="L190" s="97"/>
      <c r="M190" s="97">
        <v>1</v>
      </c>
      <c r="N190" s="97">
        <v>2</v>
      </c>
      <c r="O190" s="97">
        <v>2</v>
      </c>
      <c r="P190" s="143"/>
    </row>
    <row r="191" spans="1:16" ht="12.75" hidden="1">
      <c r="A191" s="141"/>
      <c r="B191" s="97"/>
      <c r="C191" s="97"/>
      <c r="D191" s="47"/>
      <c r="E191" s="52">
        <v>20</v>
      </c>
      <c r="F191" s="150">
        <v>1</v>
      </c>
      <c r="G191" s="147" t="s">
        <v>27</v>
      </c>
      <c r="H191" s="97">
        <f t="shared" si="16"/>
        <v>1</v>
      </c>
      <c r="I191" s="97">
        <f t="shared" si="17"/>
        <v>2</v>
      </c>
      <c r="J191" s="97"/>
      <c r="K191" s="97"/>
      <c r="L191" s="97"/>
      <c r="M191" s="97">
        <v>1</v>
      </c>
      <c r="N191" s="97">
        <v>2</v>
      </c>
      <c r="O191" s="97">
        <v>2</v>
      </c>
      <c r="P191" s="143"/>
    </row>
    <row r="192" spans="1:16" ht="12.75" hidden="1">
      <c r="A192" s="141"/>
      <c r="B192" s="97"/>
      <c r="C192" s="97"/>
      <c r="D192" s="47"/>
      <c r="E192" s="52">
        <v>20</v>
      </c>
      <c r="F192" s="150">
        <v>1</v>
      </c>
      <c r="G192" s="147" t="s">
        <v>27</v>
      </c>
      <c r="H192" s="97">
        <f t="shared" si="16"/>
        <v>1</v>
      </c>
      <c r="I192" s="97">
        <f t="shared" si="17"/>
        <v>2</v>
      </c>
      <c r="J192" s="97"/>
      <c r="K192" s="97"/>
      <c r="L192" s="97"/>
      <c r="M192" s="97">
        <v>1</v>
      </c>
      <c r="N192" s="97">
        <v>2</v>
      </c>
      <c r="O192" s="97">
        <v>2</v>
      </c>
      <c r="P192" s="143"/>
    </row>
    <row r="193" spans="1:16" ht="12.75" hidden="1">
      <c r="A193" s="141"/>
      <c r="B193" s="97"/>
      <c r="C193" s="97"/>
      <c r="D193" s="47"/>
      <c r="E193" s="52">
        <v>20</v>
      </c>
      <c r="F193" s="150">
        <v>1</v>
      </c>
      <c r="G193" s="147" t="s">
        <v>27</v>
      </c>
      <c r="H193" s="97">
        <f t="shared" si="16"/>
        <v>1</v>
      </c>
      <c r="I193" s="97">
        <f t="shared" si="17"/>
        <v>2</v>
      </c>
      <c r="J193" s="97"/>
      <c r="K193" s="97"/>
      <c r="L193" s="97"/>
      <c r="M193" s="97">
        <v>1</v>
      </c>
      <c r="N193" s="97">
        <v>2</v>
      </c>
      <c r="O193" s="97">
        <v>2</v>
      </c>
      <c r="P193" s="143"/>
    </row>
    <row r="194" spans="1:16" ht="12.75" hidden="1">
      <c r="A194" s="141"/>
      <c r="B194" s="97"/>
      <c r="C194" s="97"/>
      <c r="D194" s="47"/>
      <c r="E194" s="52">
        <v>20</v>
      </c>
      <c r="F194" s="150">
        <v>1</v>
      </c>
      <c r="G194" s="147" t="s">
        <v>27</v>
      </c>
      <c r="H194" s="97">
        <f t="shared" si="16"/>
        <v>1</v>
      </c>
      <c r="I194" s="97">
        <f t="shared" si="17"/>
        <v>2</v>
      </c>
      <c r="J194" s="97"/>
      <c r="K194" s="97"/>
      <c r="L194" s="97"/>
      <c r="M194" s="97">
        <v>1</v>
      </c>
      <c r="N194" s="97">
        <v>2</v>
      </c>
      <c r="O194" s="97">
        <v>2</v>
      </c>
      <c r="P194" s="143"/>
    </row>
    <row r="195" spans="1:16" ht="12.75" hidden="1">
      <c r="A195" s="141"/>
      <c r="B195" s="97"/>
      <c r="C195" s="97"/>
      <c r="D195" s="47"/>
      <c r="E195" s="52">
        <v>20</v>
      </c>
      <c r="F195" s="150">
        <v>1</v>
      </c>
      <c r="G195" s="147" t="s">
        <v>27</v>
      </c>
      <c r="H195" s="97">
        <f t="shared" si="16"/>
        <v>1</v>
      </c>
      <c r="I195" s="97">
        <f t="shared" si="17"/>
        <v>2</v>
      </c>
      <c r="J195" s="97"/>
      <c r="K195" s="97"/>
      <c r="L195" s="97"/>
      <c r="M195" s="97">
        <v>1</v>
      </c>
      <c r="N195" s="97">
        <v>2</v>
      </c>
      <c r="O195" s="97">
        <v>2</v>
      </c>
      <c r="P195" s="143"/>
    </row>
    <row r="196" spans="1:16" ht="12.75" hidden="1">
      <c r="A196" s="141"/>
      <c r="B196" s="97"/>
      <c r="C196" s="97"/>
      <c r="D196" s="47"/>
      <c r="E196" s="52">
        <v>20</v>
      </c>
      <c r="F196" s="150">
        <v>1</v>
      </c>
      <c r="G196" s="147" t="s">
        <v>27</v>
      </c>
      <c r="H196" s="97">
        <f t="shared" si="16"/>
        <v>1</v>
      </c>
      <c r="I196" s="97">
        <f t="shared" si="17"/>
        <v>2</v>
      </c>
      <c r="J196" s="97"/>
      <c r="K196" s="97"/>
      <c r="L196" s="97"/>
      <c r="M196" s="97">
        <v>1</v>
      </c>
      <c r="N196" s="97">
        <v>2</v>
      </c>
      <c r="O196" s="97">
        <v>2</v>
      </c>
      <c r="P196" s="143"/>
    </row>
    <row r="197" spans="1:16" ht="12.75" hidden="1">
      <c r="A197" s="141"/>
      <c r="B197" s="97"/>
      <c r="C197" s="97"/>
      <c r="D197" s="47"/>
      <c r="E197" s="52">
        <v>20</v>
      </c>
      <c r="F197" s="150">
        <v>1</v>
      </c>
      <c r="G197" s="147" t="s">
        <v>27</v>
      </c>
      <c r="H197" s="97">
        <f t="shared" si="16"/>
        <v>1</v>
      </c>
      <c r="I197" s="97">
        <f t="shared" si="17"/>
        <v>2</v>
      </c>
      <c r="J197" s="97"/>
      <c r="K197" s="97"/>
      <c r="L197" s="97"/>
      <c r="M197" s="97">
        <v>1</v>
      </c>
      <c r="N197" s="97">
        <v>2</v>
      </c>
      <c r="O197" s="97">
        <v>2</v>
      </c>
      <c r="P197" s="143"/>
    </row>
    <row r="198" spans="1:16" ht="12.75" hidden="1">
      <c r="A198" s="141"/>
      <c r="B198" s="97"/>
      <c r="C198" s="97"/>
      <c r="D198" s="47"/>
      <c r="E198" s="52">
        <v>20</v>
      </c>
      <c r="F198" s="150">
        <v>1</v>
      </c>
      <c r="G198" s="147" t="s">
        <v>27</v>
      </c>
      <c r="H198" s="97">
        <f t="shared" si="16"/>
        <v>1</v>
      </c>
      <c r="I198" s="97">
        <f t="shared" si="17"/>
        <v>2</v>
      </c>
      <c r="J198" s="97"/>
      <c r="K198" s="97"/>
      <c r="L198" s="97"/>
      <c r="M198" s="97">
        <v>1</v>
      </c>
      <c r="N198" s="97">
        <v>2</v>
      </c>
      <c r="O198" s="97">
        <v>2</v>
      </c>
      <c r="P198" s="143"/>
    </row>
    <row r="199" spans="1:16" ht="12.75" hidden="1">
      <c r="A199" s="141"/>
      <c r="B199" s="97"/>
      <c r="C199" s="97"/>
      <c r="D199" s="47"/>
      <c r="E199" s="52">
        <v>20</v>
      </c>
      <c r="F199" s="150">
        <v>1</v>
      </c>
      <c r="G199" s="147" t="s">
        <v>27</v>
      </c>
      <c r="H199" s="97">
        <f t="shared" si="16"/>
        <v>1</v>
      </c>
      <c r="I199" s="97">
        <f t="shared" si="17"/>
        <v>2</v>
      </c>
      <c r="J199" s="97"/>
      <c r="K199" s="97"/>
      <c r="L199" s="97"/>
      <c r="M199" s="97">
        <v>1</v>
      </c>
      <c r="N199" s="97">
        <v>2</v>
      </c>
      <c r="O199" s="97">
        <v>2</v>
      </c>
      <c r="P199" s="143"/>
    </row>
    <row r="200" spans="1:16" ht="12.75" hidden="1">
      <c r="A200" s="141"/>
      <c r="B200" s="97"/>
      <c r="C200" s="97"/>
      <c r="D200" s="47"/>
      <c r="E200" s="52">
        <v>20</v>
      </c>
      <c r="F200" s="150">
        <v>1</v>
      </c>
      <c r="G200" s="147" t="s">
        <v>27</v>
      </c>
      <c r="H200" s="97">
        <f t="shared" si="16"/>
        <v>1</v>
      </c>
      <c r="I200" s="97">
        <f t="shared" si="17"/>
        <v>2</v>
      </c>
      <c r="J200" s="97"/>
      <c r="K200" s="97"/>
      <c r="L200" s="97"/>
      <c r="M200" s="97">
        <v>1</v>
      </c>
      <c r="N200" s="97">
        <v>2</v>
      </c>
      <c r="O200" s="97">
        <v>2</v>
      </c>
      <c r="P200" s="143"/>
    </row>
    <row r="201" spans="1:16" ht="12.75" hidden="1">
      <c r="A201" s="141"/>
      <c r="B201" s="97"/>
      <c r="C201" s="97"/>
      <c r="D201" s="47"/>
      <c r="E201" s="52">
        <v>100</v>
      </c>
      <c r="F201" s="150">
        <v>1</v>
      </c>
      <c r="G201" s="147" t="s">
        <v>27</v>
      </c>
      <c r="H201" s="97">
        <f t="shared" si="16"/>
        <v>5</v>
      </c>
      <c r="I201" s="97">
        <f t="shared" si="17"/>
        <v>10</v>
      </c>
      <c r="J201" s="97">
        <v>4</v>
      </c>
      <c r="K201" s="97"/>
      <c r="L201" s="97">
        <f>J201</f>
        <v>4</v>
      </c>
      <c r="M201" s="97">
        <v>1</v>
      </c>
      <c r="N201" s="97"/>
      <c r="O201" s="97"/>
      <c r="P201" s="143"/>
    </row>
    <row r="202" spans="1:16" ht="12.75" hidden="1">
      <c r="A202" s="141"/>
      <c r="B202" s="97"/>
      <c r="C202" s="97"/>
      <c r="D202" s="47"/>
      <c r="E202" s="52">
        <v>100</v>
      </c>
      <c r="F202" s="147">
        <v>1</v>
      </c>
      <c r="G202" s="147" t="s">
        <v>27</v>
      </c>
      <c r="H202" s="97">
        <f t="shared" si="16"/>
        <v>5</v>
      </c>
      <c r="I202" s="97">
        <f t="shared" si="17"/>
        <v>10</v>
      </c>
      <c r="J202" s="97">
        <v>3</v>
      </c>
      <c r="K202" s="97"/>
      <c r="L202" s="97">
        <f>J202</f>
        <v>3</v>
      </c>
      <c r="M202" s="97">
        <v>1</v>
      </c>
      <c r="N202" s="97"/>
      <c r="O202" s="97"/>
      <c r="P202" s="143"/>
    </row>
    <row r="203" spans="1:16" ht="12.75" hidden="1">
      <c r="A203" s="141"/>
      <c r="B203" s="97"/>
      <c r="C203" s="97"/>
      <c r="D203" s="47"/>
      <c r="E203" s="52">
        <v>100</v>
      </c>
      <c r="F203" s="147">
        <v>1</v>
      </c>
      <c r="G203" s="147" t="s">
        <v>27</v>
      </c>
      <c r="H203" s="97">
        <f t="shared" si="16"/>
        <v>5</v>
      </c>
      <c r="I203" s="97">
        <f t="shared" si="17"/>
        <v>10</v>
      </c>
      <c r="J203" s="97"/>
      <c r="K203" s="97"/>
      <c r="L203" s="97">
        <f>J203</f>
        <v>0</v>
      </c>
      <c r="M203" s="97">
        <v>1</v>
      </c>
      <c r="N203" s="97"/>
      <c r="O203" s="97"/>
      <c r="P203" s="143"/>
    </row>
    <row r="204" spans="1:16" ht="12.75" hidden="1">
      <c r="A204" s="141"/>
      <c r="B204" s="97"/>
      <c r="C204" s="97"/>
      <c r="D204" s="47"/>
      <c r="E204" s="52">
        <v>250</v>
      </c>
      <c r="F204" s="147">
        <v>1</v>
      </c>
      <c r="G204" s="147" t="s">
        <v>27</v>
      </c>
      <c r="H204" s="97">
        <f t="shared" si="16"/>
        <v>12.5</v>
      </c>
      <c r="I204" s="97">
        <f t="shared" si="17"/>
        <v>25</v>
      </c>
      <c r="J204" s="97">
        <v>1</v>
      </c>
      <c r="K204" s="97"/>
      <c r="L204" s="97">
        <f>J204</f>
        <v>1</v>
      </c>
      <c r="M204" s="97">
        <v>2</v>
      </c>
      <c r="N204" s="97"/>
      <c r="O204" s="97"/>
      <c r="P204" s="143"/>
    </row>
    <row r="205" spans="1:16" ht="12.75" hidden="1">
      <c r="A205" s="141"/>
      <c r="B205" s="97"/>
      <c r="C205" s="97"/>
      <c r="D205" s="47"/>
      <c r="E205" s="52">
        <v>120</v>
      </c>
      <c r="F205" s="147">
        <v>1</v>
      </c>
      <c r="G205" s="147" t="s">
        <v>27</v>
      </c>
      <c r="H205" s="97">
        <f t="shared" si="16"/>
        <v>6</v>
      </c>
      <c r="I205" s="97">
        <f t="shared" si="17"/>
        <v>12</v>
      </c>
      <c r="J205" s="97">
        <v>6</v>
      </c>
      <c r="K205" s="97"/>
      <c r="L205" s="97">
        <f>J205</f>
        <v>6</v>
      </c>
      <c r="M205" s="97">
        <v>1</v>
      </c>
      <c r="N205" s="97"/>
      <c r="O205" s="97"/>
      <c r="P205" s="143"/>
    </row>
    <row r="206" spans="1:16" ht="12.75">
      <c r="A206" s="141"/>
      <c r="B206" s="97"/>
      <c r="C206" s="97"/>
      <c r="D206" s="47"/>
      <c r="E206" s="52"/>
      <c r="F206" s="147"/>
      <c r="G206" s="147"/>
      <c r="H206" s="97"/>
      <c r="I206" s="97"/>
      <c r="J206" s="97"/>
      <c r="K206" s="97"/>
      <c r="L206" s="97"/>
      <c r="M206" s="97"/>
      <c r="N206" s="97"/>
      <c r="O206" s="97"/>
      <c r="P206" s="143"/>
    </row>
    <row r="207" spans="1:16" ht="12.75">
      <c r="A207" s="141">
        <f>COUNT(F184:F206)</f>
        <v>22</v>
      </c>
      <c r="B207" s="97">
        <f>((E207/100)*C207)+A207</f>
        <v>163.4</v>
      </c>
      <c r="C207" s="97">
        <v>14</v>
      </c>
      <c r="D207" s="133" t="s">
        <v>399</v>
      </c>
      <c r="E207" s="52">
        <f aca="true" t="shared" si="20" ref="E207:O207">SUM(E184:E205)</f>
        <v>1010</v>
      </c>
      <c r="F207" s="142">
        <f>F205</f>
        <v>1</v>
      </c>
      <c r="G207" s="142" t="str">
        <f>G205</f>
        <v>rgs</v>
      </c>
      <c r="H207" s="97"/>
      <c r="I207" s="97">
        <f t="shared" si="20"/>
        <v>101</v>
      </c>
      <c r="J207" s="97">
        <f t="shared" si="20"/>
        <v>14</v>
      </c>
      <c r="K207" s="97">
        <f>COUNT(I184:J207)</f>
        <v>28</v>
      </c>
      <c r="L207" s="97">
        <f t="shared" si="20"/>
        <v>14</v>
      </c>
      <c r="M207" s="97">
        <f t="shared" si="20"/>
        <v>23</v>
      </c>
      <c r="N207" s="97">
        <f t="shared" si="20"/>
        <v>34</v>
      </c>
      <c r="O207" s="97">
        <f t="shared" si="20"/>
        <v>34</v>
      </c>
      <c r="P207" s="143"/>
    </row>
    <row r="208" spans="1:16" ht="12.75">
      <c r="A208" s="141"/>
      <c r="B208" s="144">
        <f>B207*hardware!$K$4</f>
        <v>7426.530000000001</v>
      </c>
      <c r="C208" s="97"/>
      <c r="D208" s="218" t="s">
        <v>428</v>
      </c>
      <c r="E208" s="219"/>
      <c r="F208" s="142"/>
      <c r="G208" s="142">
        <v>70</v>
      </c>
      <c r="H208" s="97"/>
      <c r="I208" s="97"/>
      <c r="J208" s="97"/>
      <c r="K208" s="97">
        <v>1.84</v>
      </c>
      <c r="L208" s="97"/>
      <c r="M208" s="149">
        <v>13.4</v>
      </c>
      <c r="N208" s="97"/>
      <c r="O208" s="97"/>
      <c r="P208" s="143"/>
    </row>
    <row r="209" spans="1:16" ht="12.75">
      <c r="A209" s="141"/>
      <c r="B209" s="97"/>
      <c r="C209" s="97"/>
      <c r="D209" s="218" t="s">
        <v>429</v>
      </c>
      <c r="E209" s="218"/>
      <c r="F209" s="142"/>
      <c r="G209" s="142">
        <f>E207/100*G208</f>
        <v>707</v>
      </c>
      <c r="H209" s="97">
        <f aca="true" t="shared" si="21" ref="H209:O209">H207*H208</f>
        <v>0</v>
      </c>
      <c r="I209" s="97">
        <f t="shared" si="21"/>
        <v>0</v>
      </c>
      <c r="J209" s="97">
        <f t="shared" si="21"/>
        <v>0</v>
      </c>
      <c r="K209" s="97">
        <f t="shared" si="21"/>
        <v>51.52</v>
      </c>
      <c r="L209" s="97">
        <f t="shared" si="21"/>
        <v>0</v>
      </c>
      <c r="M209" s="97">
        <f t="shared" si="21"/>
        <v>308.2</v>
      </c>
      <c r="N209" s="97">
        <f t="shared" si="21"/>
        <v>0</v>
      </c>
      <c r="O209" s="97">
        <f t="shared" si="21"/>
        <v>0</v>
      </c>
      <c r="P209" s="146">
        <f>SUM(G209:O209)</f>
        <v>1066.72</v>
      </c>
    </row>
    <row r="210" spans="1:16" ht="12.75" hidden="1">
      <c r="A210" s="141"/>
      <c r="B210" s="97"/>
      <c r="C210" s="97"/>
      <c r="D210" s="47"/>
      <c r="E210" s="52">
        <v>150</v>
      </c>
      <c r="F210" s="147">
        <v>1.25</v>
      </c>
      <c r="G210" s="147" t="s">
        <v>27</v>
      </c>
      <c r="H210" s="97">
        <f t="shared" si="16"/>
        <v>7.5</v>
      </c>
      <c r="I210" s="97">
        <f t="shared" si="17"/>
        <v>15</v>
      </c>
      <c r="J210" s="97">
        <v>5</v>
      </c>
      <c r="K210" s="97"/>
      <c r="L210" s="97">
        <f>J210</f>
        <v>5</v>
      </c>
      <c r="M210" s="97">
        <v>2</v>
      </c>
      <c r="N210" s="97"/>
      <c r="O210" s="97"/>
      <c r="P210" s="143"/>
    </row>
    <row r="211" spans="1:16" ht="12.75" hidden="1">
      <c r="A211" s="141"/>
      <c r="B211" s="97"/>
      <c r="C211" s="97"/>
      <c r="D211" s="47"/>
      <c r="E211" s="52">
        <v>250</v>
      </c>
      <c r="F211" s="147">
        <v>1.25</v>
      </c>
      <c r="G211" s="147" t="s">
        <v>27</v>
      </c>
      <c r="H211" s="97">
        <f t="shared" si="16"/>
        <v>12.5</v>
      </c>
      <c r="I211" s="97">
        <f t="shared" si="17"/>
        <v>25</v>
      </c>
      <c r="J211" s="97">
        <v>4</v>
      </c>
      <c r="K211" s="97"/>
      <c r="L211" s="97">
        <f>J211</f>
        <v>4</v>
      </c>
      <c r="M211" s="97">
        <v>2</v>
      </c>
      <c r="N211" s="97"/>
      <c r="O211" s="97"/>
      <c r="P211" s="143"/>
    </row>
    <row r="212" spans="1:16" ht="12.75">
      <c r="A212" s="141"/>
      <c r="B212" s="97"/>
      <c r="C212" s="97"/>
      <c r="D212" s="47"/>
      <c r="E212" s="52"/>
      <c r="F212" s="147"/>
      <c r="G212" s="147"/>
      <c r="H212" s="97"/>
      <c r="I212" s="97"/>
      <c r="J212" s="97"/>
      <c r="K212" s="97"/>
      <c r="L212" s="97"/>
      <c r="M212" s="97"/>
      <c r="N212" s="97"/>
      <c r="O212" s="97"/>
      <c r="P212" s="143"/>
    </row>
    <row r="213" spans="1:16" ht="12.75">
      <c r="A213" s="141">
        <f>COUNT(F210:F212)</f>
        <v>2</v>
      </c>
      <c r="B213" s="97">
        <f>((E213/100)*C213)+A213</f>
        <v>62</v>
      </c>
      <c r="C213" s="97">
        <v>15</v>
      </c>
      <c r="D213" s="133" t="s">
        <v>399</v>
      </c>
      <c r="E213" s="52">
        <f aca="true" t="shared" si="22" ref="E213:O213">SUM(E210:E211)</f>
        <v>400</v>
      </c>
      <c r="F213" s="142">
        <f>F211</f>
        <v>1.25</v>
      </c>
      <c r="G213" s="142" t="str">
        <f>G211</f>
        <v>rgs</v>
      </c>
      <c r="H213" s="97"/>
      <c r="I213" s="97">
        <f t="shared" si="22"/>
        <v>40</v>
      </c>
      <c r="J213" s="97">
        <f t="shared" si="22"/>
        <v>9</v>
      </c>
      <c r="K213" s="97">
        <f>COUNT(I210:J213)</f>
        <v>6</v>
      </c>
      <c r="L213" s="97">
        <f t="shared" si="22"/>
        <v>9</v>
      </c>
      <c r="M213" s="97">
        <f t="shared" si="22"/>
        <v>4</v>
      </c>
      <c r="N213" s="97">
        <f t="shared" si="22"/>
        <v>0</v>
      </c>
      <c r="O213" s="97">
        <f t="shared" si="22"/>
        <v>0</v>
      </c>
      <c r="P213" s="143"/>
    </row>
    <row r="214" spans="1:16" ht="12.75">
      <c r="A214" s="141"/>
      <c r="B214" s="144">
        <f>B213*hardware!$K$4</f>
        <v>2817.9</v>
      </c>
      <c r="C214" s="97"/>
      <c r="D214" s="218" t="s">
        <v>428</v>
      </c>
      <c r="E214" s="219"/>
      <c r="F214" s="142"/>
      <c r="G214" s="142">
        <v>100</v>
      </c>
      <c r="H214" s="97"/>
      <c r="I214" s="97"/>
      <c r="J214" s="97"/>
      <c r="K214" s="97">
        <v>2.5</v>
      </c>
      <c r="L214" s="97"/>
      <c r="M214" s="97">
        <v>6.1</v>
      </c>
      <c r="N214" s="97"/>
      <c r="O214" s="97"/>
      <c r="P214" s="143"/>
    </row>
    <row r="215" spans="1:16" ht="12.75">
      <c r="A215" s="141"/>
      <c r="B215" s="97"/>
      <c r="C215" s="97"/>
      <c r="D215" s="218" t="s">
        <v>429</v>
      </c>
      <c r="E215" s="218"/>
      <c r="F215" s="142"/>
      <c r="G215" s="142">
        <f>E213/100*G214</f>
        <v>400</v>
      </c>
      <c r="H215" s="97">
        <f aca="true" t="shared" si="23" ref="H215:O215">H213*H214</f>
        <v>0</v>
      </c>
      <c r="I215" s="97">
        <f t="shared" si="23"/>
        <v>0</v>
      </c>
      <c r="J215" s="97">
        <f t="shared" si="23"/>
        <v>0</v>
      </c>
      <c r="K215" s="97">
        <f t="shared" si="23"/>
        <v>15</v>
      </c>
      <c r="L215" s="97">
        <f t="shared" si="23"/>
        <v>0</v>
      </c>
      <c r="M215" s="97">
        <f t="shared" si="23"/>
        <v>24.4</v>
      </c>
      <c r="N215" s="97">
        <f t="shared" si="23"/>
        <v>0</v>
      </c>
      <c r="O215" s="97">
        <f t="shared" si="23"/>
        <v>0</v>
      </c>
      <c r="P215" s="146">
        <f>SUM(G215:O215)</f>
        <v>439.4</v>
      </c>
    </row>
    <row r="216" spans="1:16" ht="12.75" hidden="1">
      <c r="A216" s="141"/>
      <c r="B216" s="97"/>
      <c r="C216" s="97"/>
      <c r="D216" s="47"/>
      <c r="E216" s="52">
        <v>250</v>
      </c>
      <c r="F216" s="147">
        <v>1.5</v>
      </c>
      <c r="G216" s="147" t="s">
        <v>27</v>
      </c>
      <c r="H216" s="97">
        <f t="shared" si="16"/>
        <v>12.5</v>
      </c>
      <c r="I216" s="97">
        <f t="shared" si="17"/>
        <v>25</v>
      </c>
      <c r="J216" s="97">
        <v>3</v>
      </c>
      <c r="K216" s="97"/>
      <c r="L216" s="97">
        <f>J216</f>
        <v>3</v>
      </c>
      <c r="M216" s="97">
        <v>1</v>
      </c>
      <c r="N216" s="97"/>
      <c r="O216" s="97"/>
      <c r="P216" s="143"/>
    </row>
    <row r="217" spans="1:16" ht="12.75">
      <c r="A217" s="141"/>
      <c r="B217" s="97"/>
      <c r="C217" s="97"/>
      <c r="D217" s="47"/>
      <c r="E217" s="52"/>
      <c r="F217" s="147"/>
      <c r="G217" s="147"/>
      <c r="H217" s="97"/>
      <c r="I217" s="97"/>
      <c r="J217" s="97"/>
      <c r="K217" s="97"/>
      <c r="L217" s="97"/>
      <c r="M217" s="97"/>
      <c r="N217" s="97"/>
      <c r="O217" s="97"/>
      <c r="P217" s="143"/>
    </row>
    <row r="218" spans="1:16" ht="12.75">
      <c r="A218" s="141">
        <f>COUNT(F215:F217)</f>
        <v>1</v>
      </c>
      <c r="B218" s="97">
        <f>((E218/100)*C218)+A218</f>
        <v>41</v>
      </c>
      <c r="C218" s="97">
        <v>16</v>
      </c>
      <c r="D218" s="133" t="s">
        <v>399</v>
      </c>
      <c r="E218" s="52">
        <f aca="true" t="shared" si="24" ref="E218:O218">SUM(E216)</f>
        <v>250</v>
      </c>
      <c r="F218" s="142">
        <f>F216</f>
        <v>1.5</v>
      </c>
      <c r="G218" s="142" t="str">
        <f>G216</f>
        <v>rgs</v>
      </c>
      <c r="H218" s="97"/>
      <c r="I218" s="97">
        <f t="shared" si="24"/>
        <v>25</v>
      </c>
      <c r="J218" s="97">
        <f t="shared" si="24"/>
        <v>3</v>
      </c>
      <c r="K218" s="97">
        <f>COUNT(I216:J218)</f>
        <v>4</v>
      </c>
      <c r="L218" s="97">
        <f t="shared" si="24"/>
        <v>3</v>
      </c>
      <c r="M218" s="97">
        <f t="shared" si="24"/>
        <v>1</v>
      </c>
      <c r="N218" s="97">
        <f t="shared" si="24"/>
        <v>0</v>
      </c>
      <c r="O218" s="97">
        <f t="shared" si="24"/>
        <v>0</v>
      </c>
      <c r="P218" s="143"/>
    </row>
    <row r="219" spans="1:16" ht="12.75">
      <c r="A219" s="141"/>
      <c r="B219" s="144">
        <f>B218*hardware!$K$4</f>
        <v>1863.45</v>
      </c>
      <c r="C219" s="97"/>
      <c r="D219" s="218" t="s">
        <v>428</v>
      </c>
      <c r="E219" s="219"/>
      <c r="F219" s="142"/>
      <c r="G219" s="142">
        <v>111</v>
      </c>
      <c r="H219" s="97"/>
      <c r="I219" s="97"/>
      <c r="J219" s="97"/>
      <c r="K219" s="97">
        <v>2.76</v>
      </c>
      <c r="L219" s="97"/>
      <c r="M219" s="97">
        <v>6.1</v>
      </c>
      <c r="N219" s="97"/>
      <c r="O219" s="97"/>
      <c r="P219" s="143"/>
    </row>
    <row r="220" spans="1:16" ht="12.75">
      <c r="A220" s="141"/>
      <c r="B220" s="97"/>
      <c r="C220" s="97"/>
      <c r="D220" s="218" t="s">
        <v>429</v>
      </c>
      <c r="E220" s="218"/>
      <c r="F220" s="142"/>
      <c r="G220" s="142">
        <f>E218/100*G219</f>
        <v>277.5</v>
      </c>
      <c r="H220" s="97">
        <f aca="true" t="shared" si="25" ref="H220:O220">H218*H219</f>
        <v>0</v>
      </c>
      <c r="I220" s="97">
        <f t="shared" si="25"/>
        <v>0</v>
      </c>
      <c r="J220" s="97">
        <f t="shared" si="25"/>
        <v>0</v>
      </c>
      <c r="K220" s="97">
        <f t="shared" si="25"/>
        <v>11.04</v>
      </c>
      <c r="L220" s="97">
        <f t="shared" si="25"/>
        <v>0</v>
      </c>
      <c r="M220" s="97">
        <f t="shared" si="25"/>
        <v>6.1</v>
      </c>
      <c r="N220" s="97">
        <f t="shared" si="25"/>
        <v>0</v>
      </c>
      <c r="O220" s="97">
        <f t="shared" si="25"/>
        <v>0</v>
      </c>
      <c r="P220" s="146">
        <f>SUM(G220:O220)</f>
        <v>294.64000000000004</v>
      </c>
    </row>
    <row r="221" spans="1:16" ht="12.75" hidden="1">
      <c r="A221" s="141"/>
      <c r="B221" s="97"/>
      <c r="C221" s="97"/>
      <c r="D221" s="47"/>
      <c r="E221" s="52">
        <v>150</v>
      </c>
      <c r="F221" s="147">
        <v>2</v>
      </c>
      <c r="G221" s="147" t="s">
        <v>27</v>
      </c>
      <c r="H221" s="97">
        <f t="shared" si="16"/>
        <v>7.5</v>
      </c>
      <c r="I221" s="97">
        <f t="shared" si="17"/>
        <v>15</v>
      </c>
      <c r="J221" s="97">
        <v>6</v>
      </c>
      <c r="K221" s="97"/>
      <c r="L221" s="97">
        <f>J221</f>
        <v>6</v>
      </c>
      <c r="M221" s="97">
        <v>1</v>
      </c>
      <c r="N221" s="97"/>
      <c r="O221" s="97"/>
      <c r="P221" s="143"/>
    </row>
    <row r="222" spans="1:16" ht="12.75" hidden="1">
      <c r="A222" s="141"/>
      <c r="B222" s="97"/>
      <c r="C222" s="97"/>
      <c r="D222" s="47"/>
      <c r="E222" s="52">
        <v>150</v>
      </c>
      <c r="F222" s="147">
        <v>2</v>
      </c>
      <c r="G222" s="147" t="s">
        <v>27</v>
      </c>
      <c r="H222" s="97">
        <f t="shared" si="16"/>
        <v>7.5</v>
      </c>
      <c r="I222" s="97">
        <f t="shared" si="17"/>
        <v>15</v>
      </c>
      <c r="J222" s="97">
        <v>4</v>
      </c>
      <c r="K222" s="97"/>
      <c r="L222" s="97">
        <f>J222</f>
        <v>4</v>
      </c>
      <c r="M222" s="97">
        <v>1</v>
      </c>
      <c r="N222" s="97"/>
      <c r="O222" s="97"/>
      <c r="P222" s="143"/>
    </row>
    <row r="223" spans="1:16" ht="12.75" hidden="1">
      <c r="A223" s="141"/>
      <c r="B223" s="97"/>
      <c r="C223" s="97"/>
      <c r="D223" s="47"/>
      <c r="E223" s="52">
        <v>300</v>
      </c>
      <c r="F223" s="147">
        <v>2</v>
      </c>
      <c r="G223" s="147" t="s">
        <v>27</v>
      </c>
      <c r="H223" s="97">
        <f t="shared" si="16"/>
        <v>15</v>
      </c>
      <c r="I223" s="97">
        <f t="shared" si="17"/>
        <v>30</v>
      </c>
      <c r="J223" s="97">
        <v>5</v>
      </c>
      <c r="K223" s="97"/>
      <c r="L223" s="97">
        <f>J223</f>
        <v>5</v>
      </c>
      <c r="M223" s="97">
        <v>3</v>
      </c>
      <c r="N223" s="97"/>
      <c r="O223" s="97"/>
      <c r="P223" s="143"/>
    </row>
    <row r="224" spans="1:16" ht="12.75" hidden="1">
      <c r="A224" s="141"/>
      <c r="B224" s="97"/>
      <c r="C224" s="97"/>
      <c r="D224" s="47"/>
      <c r="E224" s="52">
        <v>300</v>
      </c>
      <c r="F224" s="147">
        <v>2</v>
      </c>
      <c r="G224" s="147" t="s">
        <v>27</v>
      </c>
      <c r="H224" s="97">
        <f t="shared" si="16"/>
        <v>15</v>
      </c>
      <c r="I224" s="97">
        <f t="shared" si="17"/>
        <v>30</v>
      </c>
      <c r="J224" s="97">
        <v>4</v>
      </c>
      <c r="K224" s="97"/>
      <c r="L224" s="97">
        <f>J224</f>
        <v>4</v>
      </c>
      <c r="M224" s="97">
        <v>3</v>
      </c>
      <c r="N224" s="97"/>
      <c r="O224" s="97"/>
      <c r="P224" s="143"/>
    </row>
    <row r="225" spans="1:16" ht="12.75">
      <c r="A225" s="141"/>
      <c r="B225" s="97"/>
      <c r="C225" s="97"/>
      <c r="D225" s="47"/>
      <c r="E225" s="52"/>
      <c r="F225" s="147"/>
      <c r="G225" s="147"/>
      <c r="H225" s="97"/>
      <c r="I225" s="97"/>
      <c r="J225" s="97"/>
      <c r="K225" s="97"/>
      <c r="L225" s="97"/>
      <c r="M225" s="97"/>
      <c r="N225" s="97"/>
      <c r="O225" s="97"/>
      <c r="P225" s="143"/>
    </row>
    <row r="226" spans="1:16" ht="12.75">
      <c r="A226" s="141">
        <f>COUNT(F221:F225)</f>
        <v>4</v>
      </c>
      <c r="B226" s="97">
        <f>((E226/100)*C226)+A226</f>
        <v>166</v>
      </c>
      <c r="C226" s="97">
        <v>18</v>
      </c>
      <c r="D226" s="133" t="s">
        <v>399</v>
      </c>
      <c r="E226" s="52">
        <f aca="true" t="shared" si="26" ref="E226:O226">SUM(E221:E224)</f>
        <v>900</v>
      </c>
      <c r="F226" s="142">
        <f>F224</f>
        <v>2</v>
      </c>
      <c r="G226" s="142" t="str">
        <f>G224</f>
        <v>rgs</v>
      </c>
      <c r="H226" s="97">
        <f t="shared" si="26"/>
        <v>45</v>
      </c>
      <c r="I226" s="97">
        <f t="shared" si="26"/>
        <v>90</v>
      </c>
      <c r="J226" s="97">
        <f t="shared" si="26"/>
        <v>19</v>
      </c>
      <c r="K226" s="97">
        <f>COUNT(I221:J226)</f>
        <v>10</v>
      </c>
      <c r="L226" s="97">
        <f t="shared" si="26"/>
        <v>19</v>
      </c>
      <c r="M226" s="97">
        <f t="shared" si="26"/>
        <v>8</v>
      </c>
      <c r="N226" s="97">
        <f t="shared" si="26"/>
        <v>0</v>
      </c>
      <c r="O226" s="97">
        <f t="shared" si="26"/>
        <v>0</v>
      </c>
      <c r="P226" s="143"/>
    </row>
    <row r="227" spans="1:16" ht="12.75">
      <c r="A227" s="141"/>
      <c r="B227" s="144">
        <f>B226*hardware!$K$4</f>
        <v>7544.700000000001</v>
      </c>
      <c r="C227" s="97"/>
      <c r="D227" s="218" t="s">
        <v>428</v>
      </c>
      <c r="E227" s="219"/>
      <c r="F227" s="142"/>
      <c r="G227" s="142">
        <v>145</v>
      </c>
      <c r="H227" s="97"/>
      <c r="I227" s="97"/>
      <c r="J227" s="97"/>
      <c r="K227" s="97">
        <v>5</v>
      </c>
      <c r="L227" s="97"/>
      <c r="M227" s="149">
        <v>8.84</v>
      </c>
      <c r="N227" s="97"/>
      <c r="O227" s="97"/>
      <c r="P227" s="143"/>
    </row>
    <row r="228" spans="1:16" ht="12.75">
      <c r="A228" s="141"/>
      <c r="B228" s="97"/>
      <c r="C228" s="97"/>
      <c r="D228" s="218" t="s">
        <v>429</v>
      </c>
      <c r="E228" s="218"/>
      <c r="F228" s="142"/>
      <c r="G228" s="142">
        <f>E226/100*G227</f>
        <v>1305</v>
      </c>
      <c r="H228" s="97">
        <f aca="true" t="shared" si="27" ref="H228:O228">H226*H227</f>
        <v>0</v>
      </c>
      <c r="I228" s="97">
        <f t="shared" si="27"/>
        <v>0</v>
      </c>
      <c r="J228" s="97">
        <f t="shared" si="27"/>
        <v>0</v>
      </c>
      <c r="K228" s="97">
        <f t="shared" si="27"/>
        <v>50</v>
      </c>
      <c r="L228" s="97">
        <f t="shared" si="27"/>
        <v>0</v>
      </c>
      <c r="M228" s="97">
        <f t="shared" si="27"/>
        <v>70.72</v>
      </c>
      <c r="N228" s="97">
        <f t="shared" si="27"/>
        <v>0</v>
      </c>
      <c r="O228" s="97">
        <f t="shared" si="27"/>
        <v>0</v>
      </c>
      <c r="P228" s="146">
        <f>SUM(G228:O228)</f>
        <v>1425.72</v>
      </c>
    </row>
    <row r="229" spans="1:16" ht="12.75" hidden="1">
      <c r="A229" s="141"/>
      <c r="B229" s="97"/>
      <c r="C229" s="97"/>
      <c r="D229" s="47"/>
      <c r="E229" s="52">
        <v>200</v>
      </c>
      <c r="F229" s="147">
        <v>2.5</v>
      </c>
      <c r="G229" s="147" t="s">
        <v>27</v>
      </c>
      <c r="H229" s="97">
        <f t="shared" si="16"/>
        <v>10</v>
      </c>
      <c r="I229" s="97">
        <f t="shared" si="17"/>
        <v>20</v>
      </c>
      <c r="J229" s="97">
        <v>7</v>
      </c>
      <c r="K229" s="97"/>
      <c r="L229" s="97">
        <f>J229</f>
        <v>7</v>
      </c>
      <c r="M229" s="97">
        <v>3</v>
      </c>
      <c r="N229" s="97"/>
      <c r="O229" s="97"/>
      <c r="P229" s="143"/>
    </row>
    <row r="230" spans="1:16" ht="12.75">
      <c r="A230" s="141"/>
      <c r="B230" s="97"/>
      <c r="C230" s="97"/>
      <c r="D230" s="47"/>
      <c r="E230" s="52"/>
      <c r="F230" s="147"/>
      <c r="G230" s="147"/>
      <c r="H230" s="97"/>
      <c r="I230" s="97"/>
      <c r="J230" s="97"/>
      <c r="K230" s="97"/>
      <c r="L230" s="97"/>
      <c r="M230" s="97"/>
      <c r="N230" s="97"/>
      <c r="O230" s="97"/>
      <c r="P230" s="143"/>
    </row>
    <row r="231" spans="1:16" ht="12.75">
      <c r="A231" s="141">
        <f>COUNT(F228:F230)</f>
        <v>1</v>
      </c>
      <c r="B231" s="97">
        <f>((E231/100)*C231)+A231</f>
        <v>45</v>
      </c>
      <c r="C231" s="97">
        <v>22</v>
      </c>
      <c r="D231" s="133" t="s">
        <v>399</v>
      </c>
      <c r="E231" s="52">
        <f aca="true" t="shared" si="28" ref="E231:O231">SUM(E229)</f>
        <v>200</v>
      </c>
      <c r="F231" s="142">
        <f>F229</f>
        <v>2.5</v>
      </c>
      <c r="G231" s="142" t="str">
        <f>G229</f>
        <v>rgs</v>
      </c>
      <c r="H231" s="97">
        <f t="shared" si="28"/>
        <v>10</v>
      </c>
      <c r="I231" s="97">
        <f t="shared" si="28"/>
        <v>20</v>
      </c>
      <c r="J231" s="97">
        <f t="shared" si="28"/>
        <v>7</v>
      </c>
      <c r="K231" s="97">
        <f>COUNT(I227:J231)</f>
        <v>6</v>
      </c>
      <c r="L231" s="97">
        <f t="shared" si="28"/>
        <v>7</v>
      </c>
      <c r="M231" s="97">
        <f t="shared" si="28"/>
        <v>3</v>
      </c>
      <c r="N231" s="97">
        <f t="shared" si="28"/>
        <v>0</v>
      </c>
      <c r="O231" s="97">
        <f t="shared" si="28"/>
        <v>0</v>
      </c>
      <c r="P231" s="143"/>
    </row>
    <row r="232" spans="1:16" ht="12.75">
      <c r="A232" s="141"/>
      <c r="B232" s="144">
        <f>B231*hardware!$K$4</f>
        <v>2045.2500000000002</v>
      </c>
      <c r="C232" s="97"/>
      <c r="D232" s="218" t="s">
        <v>428</v>
      </c>
      <c r="E232" s="219"/>
      <c r="F232" s="142"/>
      <c r="G232" s="142">
        <v>160</v>
      </c>
      <c r="H232" s="97"/>
      <c r="I232" s="97"/>
      <c r="J232" s="97"/>
      <c r="K232" s="97">
        <v>6</v>
      </c>
      <c r="L232" s="97"/>
      <c r="M232" s="97">
        <v>15.3</v>
      </c>
      <c r="N232" s="97"/>
      <c r="O232" s="97"/>
      <c r="P232" s="143"/>
    </row>
    <row r="233" spans="1:16" ht="12.75">
      <c r="A233" s="141"/>
      <c r="B233" s="97"/>
      <c r="C233" s="97"/>
      <c r="D233" s="218" t="s">
        <v>429</v>
      </c>
      <c r="E233" s="218"/>
      <c r="F233" s="142"/>
      <c r="G233" s="142">
        <f>E231/100*G232</f>
        <v>320</v>
      </c>
      <c r="H233" s="97">
        <f aca="true" t="shared" si="29" ref="H233:O233">H231*H232</f>
        <v>0</v>
      </c>
      <c r="I233" s="97">
        <f t="shared" si="29"/>
        <v>0</v>
      </c>
      <c r="J233" s="97">
        <f t="shared" si="29"/>
        <v>0</v>
      </c>
      <c r="K233" s="97">
        <f t="shared" si="29"/>
        <v>36</v>
      </c>
      <c r="L233" s="97">
        <f t="shared" si="29"/>
        <v>0</v>
      </c>
      <c r="M233" s="97">
        <f t="shared" si="29"/>
        <v>45.900000000000006</v>
      </c>
      <c r="N233" s="97">
        <f t="shared" si="29"/>
        <v>0</v>
      </c>
      <c r="O233" s="97">
        <f t="shared" si="29"/>
        <v>0</v>
      </c>
      <c r="P233" s="146">
        <f>SUM(G233:O233)</f>
        <v>401.9</v>
      </c>
    </row>
    <row r="234" spans="1:16" ht="12.75">
      <c r="A234" s="141"/>
      <c r="B234" s="97"/>
      <c r="C234" s="97"/>
      <c r="D234" s="47"/>
      <c r="E234" s="47"/>
      <c r="F234" s="47"/>
      <c r="G234" s="47"/>
      <c r="H234" s="97"/>
      <c r="I234" s="97"/>
      <c r="J234" s="97"/>
      <c r="K234" s="97"/>
      <c r="L234" s="97"/>
      <c r="M234" s="97"/>
      <c r="N234" s="97"/>
      <c r="O234" s="97"/>
      <c r="P234" s="143"/>
    </row>
    <row r="235" spans="1:16" ht="12.75" hidden="1">
      <c r="A235" s="141"/>
      <c r="B235" s="97"/>
      <c r="C235" s="97"/>
      <c r="D235" s="47"/>
      <c r="E235" s="52">
        <v>30</v>
      </c>
      <c r="F235" s="142">
        <v>3</v>
      </c>
      <c r="G235" s="142" t="s">
        <v>27</v>
      </c>
      <c r="H235" s="97"/>
      <c r="I235" s="97"/>
      <c r="J235" s="97"/>
      <c r="K235" s="97"/>
      <c r="L235" s="97"/>
      <c r="M235" s="97">
        <v>1</v>
      </c>
      <c r="N235" s="97"/>
      <c r="O235" s="97"/>
      <c r="P235" s="143"/>
    </row>
    <row r="236" spans="1:16" ht="12.75" hidden="1">
      <c r="A236" s="141"/>
      <c r="B236" s="97"/>
      <c r="C236" s="97"/>
      <c r="D236" s="145"/>
      <c r="E236" s="52">
        <v>60</v>
      </c>
      <c r="F236" s="142">
        <v>3</v>
      </c>
      <c r="G236" s="142" t="s">
        <v>27</v>
      </c>
      <c r="H236" s="97"/>
      <c r="I236" s="97"/>
      <c r="J236" s="97"/>
      <c r="K236" s="97"/>
      <c r="L236" s="97"/>
      <c r="M236" s="97">
        <v>1</v>
      </c>
      <c r="N236" s="97"/>
      <c r="O236" s="97"/>
      <c r="P236" s="143"/>
    </row>
    <row r="237" spans="1:16" ht="12.75">
      <c r="A237" s="141">
        <f>COUNT(F234:F236)</f>
        <v>2</v>
      </c>
      <c r="B237" s="97">
        <f>((E237/100)*C237)+A237</f>
        <v>23.6</v>
      </c>
      <c r="C237" s="97">
        <v>24</v>
      </c>
      <c r="D237" s="133" t="s">
        <v>399</v>
      </c>
      <c r="E237" s="52">
        <f>SUM(E235:E236)</f>
        <v>90</v>
      </c>
      <c r="F237" s="151">
        <f>F236</f>
        <v>3</v>
      </c>
      <c r="G237" s="142" t="str">
        <f>G236</f>
        <v>rgs</v>
      </c>
      <c r="H237" s="97">
        <f>SUM(H235:H236)</f>
        <v>0</v>
      </c>
      <c r="I237" s="97">
        <f aca="true" t="shared" si="30" ref="I237:O237">SUM(I235:I236)</f>
        <v>0</v>
      </c>
      <c r="J237" s="97">
        <f t="shared" si="30"/>
        <v>0</v>
      </c>
      <c r="K237" s="97">
        <f t="shared" si="30"/>
        <v>0</v>
      </c>
      <c r="L237" s="97">
        <f t="shared" si="30"/>
        <v>0</v>
      </c>
      <c r="M237" s="97">
        <v>0</v>
      </c>
      <c r="N237" s="97">
        <f t="shared" si="30"/>
        <v>0</v>
      </c>
      <c r="O237" s="97">
        <f t="shared" si="30"/>
        <v>0</v>
      </c>
      <c r="P237" s="143"/>
    </row>
    <row r="238" spans="1:16" ht="12.75">
      <c r="A238" s="141"/>
      <c r="B238" s="144">
        <f>B237*hardware!$K$4</f>
        <v>1072.6200000000001</v>
      </c>
      <c r="C238" s="97"/>
      <c r="D238" s="218" t="s">
        <v>428</v>
      </c>
      <c r="E238" s="219"/>
      <c r="F238" s="142"/>
      <c r="G238" s="142">
        <v>185</v>
      </c>
      <c r="H238" s="97"/>
      <c r="I238" s="97"/>
      <c r="J238" s="97"/>
      <c r="K238" s="97"/>
      <c r="L238" s="97"/>
      <c r="M238" s="97"/>
      <c r="N238" s="97"/>
      <c r="O238" s="97"/>
      <c r="P238" s="143"/>
    </row>
    <row r="239" spans="1:16" ht="12.75">
      <c r="A239" s="141"/>
      <c r="B239" s="144"/>
      <c r="C239" s="97"/>
      <c r="D239" s="218" t="s">
        <v>429</v>
      </c>
      <c r="E239" s="218"/>
      <c r="F239" s="142"/>
      <c r="G239" s="142">
        <f>E237/100*G238</f>
        <v>166.5</v>
      </c>
      <c r="H239" s="97">
        <f aca="true" t="shared" si="31" ref="H239:O239">H237*H238</f>
        <v>0</v>
      </c>
      <c r="I239" s="97">
        <f t="shared" si="31"/>
        <v>0</v>
      </c>
      <c r="J239" s="97">
        <f t="shared" si="31"/>
        <v>0</v>
      </c>
      <c r="K239" s="97">
        <f t="shared" si="31"/>
        <v>0</v>
      </c>
      <c r="L239" s="97">
        <f t="shared" si="31"/>
        <v>0</v>
      </c>
      <c r="M239" s="97">
        <f t="shared" si="31"/>
        <v>0</v>
      </c>
      <c r="N239" s="97">
        <f t="shared" si="31"/>
        <v>0</v>
      </c>
      <c r="O239" s="97">
        <f t="shared" si="31"/>
        <v>0</v>
      </c>
      <c r="P239" s="146">
        <f>SUM(G239:O239)</f>
        <v>166.5</v>
      </c>
    </row>
    <row r="240" spans="1:16" ht="12.75">
      <c r="A240" s="141" t="s">
        <v>542</v>
      </c>
      <c r="B240" s="144"/>
      <c r="C240" s="97"/>
      <c r="D240" s="133"/>
      <c r="E240" s="133"/>
      <c r="F240" s="142"/>
      <c r="G240" s="142"/>
      <c r="H240" s="97"/>
      <c r="I240" s="97"/>
      <c r="J240" s="97"/>
      <c r="K240" s="97"/>
      <c r="L240" s="97"/>
      <c r="M240" s="97"/>
      <c r="N240" s="97"/>
      <c r="O240" s="97"/>
      <c r="P240" s="146"/>
    </row>
    <row r="241" spans="1:16" ht="12.75">
      <c r="A241" s="141">
        <f>SUM(A79:A240)</f>
        <v>186</v>
      </c>
      <c r="B241" s="152">
        <f>SUM(B237,B231,B226,B218,B213,B207,B181,B112,B107,B99,B93,B86,B80,)</f>
        <v>1502.8000000000002</v>
      </c>
      <c r="C241" s="97"/>
      <c r="D241" s="153" t="s">
        <v>541</v>
      </c>
      <c r="E241" s="133"/>
      <c r="F241" s="142"/>
      <c r="G241" s="142"/>
      <c r="H241" s="97"/>
      <c r="I241" s="97"/>
      <c r="J241" s="97"/>
      <c r="K241" s="97"/>
      <c r="L241" s="97"/>
      <c r="M241" s="97"/>
      <c r="N241" s="97"/>
      <c r="O241" s="97"/>
      <c r="P241" s="143"/>
    </row>
    <row r="242" spans="1:16" ht="12.75">
      <c r="A242" s="141" t="s">
        <v>550</v>
      </c>
      <c r="B242" s="152">
        <f>A241</f>
        <v>186</v>
      </c>
      <c r="C242" s="97"/>
      <c r="D242" s="47"/>
      <c r="E242" s="47"/>
      <c r="F242" s="47"/>
      <c r="G242" s="142"/>
      <c r="H242" s="97"/>
      <c r="I242" s="97"/>
      <c r="J242" s="97"/>
      <c r="K242" s="97"/>
      <c r="L242" s="154" t="s">
        <v>543</v>
      </c>
      <c r="M242" s="154"/>
      <c r="N242" s="154"/>
      <c r="O242" s="97"/>
      <c r="P242" s="155">
        <f>SUM(P239,P233,P228,P220,P215,P209,P183,P114,P109,P101,P95,P88,P82,P256)</f>
        <v>8181.67</v>
      </c>
    </row>
    <row r="243" spans="1:16" ht="12.75">
      <c r="A243" s="141"/>
      <c r="B243" s="144">
        <f>SUM(B241:B242)*hardware!$K$4</f>
        <v>76755.96</v>
      </c>
      <c r="C243" s="97"/>
      <c r="D243" s="153" t="s">
        <v>544</v>
      </c>
      <c r="E243" s="133"/>
      <c r="F243" s="142"/>
      <c r="G243" s="142"/>
      <c r="H243" s="97"/>
      <c r="I243" s="97"/>
      <c r="J243" s="97"/>
      <c r="K243" s="97"/>
      <c r="L243" s="97"/>
      <c r="M243" s="97"/>
      <c r="N243" s="97"/>
      <c r="O243" s="97"/>
      <c r="P243" s="143"/>
    </row>
    <row r="244" spans="1:16" ht="12.75">
      <c r="A244" s="156"/>
      <c r="B244" s="157"/>
      <c r="C244" s="47"/>
      <c r="D244" s="133"/>
      <c r="E244" s="133"/>
      <c r="F244" s="142"/>
      <c r="G244" s="142"/>
      <c r="H244" s="154" t="s">
        <v>528</v>
      </c>
      <c r="I244" s="154"/>
      <c r="J244" s="154"/>
      <c r="K244" s="154" t="s">
        <v>530</v>
      </c>
      <c r="L244" s="154" t="s">
        <v>531</v>
      </c>
      <c r="M244" s="154"/>
      <c r="N244" s="154"/>
      <c r="O244" s="154" t="s">
        <v>532</v>
      </c>
      <c r="P244" s="146"/>
    </row>
    <row r="245" spans="1:16" ht="12.75">
      <c r="A245" s="156"/>
      <c r="B245" s="157"/>
      <c r="C245" s="47"/>
      <c r="D245" s="133"/>
      <c r="E245" s="133"/>
      <c r="F245" s="142"/>
      <c r="G245" s="142"/>
      <c r="H245" s="97"/>
      <c r="I245" s="97"/>
      <c r="J245" s="97"/>
      <c r="K245" s="97">
        <v>500</v>
      </c>
      <c r="L245" s="97" t="s">
        <v>529</v>
      </c>
      <c r="M245" s="97"/>
      <c r="N245" s="97"/>
      <c r="O245" s="97">
        <v>88</v>
      </c>
      <c r="P245" s="146">
        <f aca="true" t="shared" si="32" ref="P245:P252">K245*O245/100</f>
        <v>440</v>
      </c>
    </row>
    <row r="246" spans="1:16" ht="12.75">
      <c r="A246" s="156"/>
      <c r="B246" s="157"/>
      <c r="C246" s="47"/>
      <c r="D246" s="133"/>
      <c r="E246" s="133"/>
      <c r="F246" s="142"/>
      <c r="G246" s="142"/>
      <c r="H246" s="97"/>
      <c r="I246" s="97"/>
      <c r="J246" s="97"/>
      <c r="K246" s="97">
        <v>600</v>
      </c>
      <c r="L246" s="97" t="s">
        <v>533</v>
      </c>
      <c r="M246" s="97"/>
      <c r="N246" s="97"/>
      <c r="O246" s="97">
        <v>33</v>
      </c>
      <c r="P246" s="146">
        <f t="shared" si="32"/>
        <v>198</v>
      </c>
    </row>
    <row r="247" spans="1:16" ht="12.75">
      <c r="A247" s="156"/>
      <c r="B247" s="157"/>
      <c r="C247" s="47"/>
      <c r="D247" s="133"/>
      <c r="E247" s="133"/>
      <c r="F247" s="142"/>
      <c r="G247" s="142"/>
      <c r="H247" s="97"/>
      <c r="I247" s="97"/>
      <c r="J247" s="97"/>
      <c r="K247" s="97">
        <v>200</v>
      </c>
      <c r="L247" s="97" t="s">
        <v>534</v>
      </c>
      <c r="M247" s="97"/>
      <c r="N247" s="97"/>
      <c r="O247" s="97">
        <v>48</v>
      </c>
      <c r="P247" s="146">
        <f t="shared" si="32"/>
        <v>96</v>
      </c>
    </row>
    <row r="248" spans="1:16" ht="12.75">
      <c r="A248" s="156"/>
      <c r="B248" s="157"/>
      <c r="C248" s="47"/>
      <c r="D248" s="133"/>
      <c r="E248" s="133"/>
      <c r="F248" s="142"/>
      <c r="G248" s="142"/>
      <c r="H248" s="97"/>
      <c r="I248" s="97"/>
      <c r="J248" s="97"/>
      <c r="K248" s="97">
        <v>100</v>
      </c>
      <c r="L248" s="97" t="s">
        <v>535</v>
      </c>
      <c r="M248" s="97"/>
      <c r="N248" s="97"/>
      <c r="O248" s="97">
        <v>55</v>
      </c>
      <c r="P248" s="146">
        <f t="shared" si="32"/>
        <v>55</v>
      </c>
    </row>
    <row r="249" spans="1:16" ht="12.75">
      <c r="A249" s="156"/>
      <c r="B249" s="157"/>
      <c r="C249" s="47"/>
      <c r="D249" s="133"/>
      <c r="E249" s="133"/>
      <c r="F249" s="142"/>
      <c r="G249" s="142"/>
      <c r="H249" s="97"/>
      <c r="I249" s="97"/>
      <c r="J249" s="97"/>
      <c r="K249" s="97">
        <v>50</v>
      </c>
      <c r="L249" s="97" t="s">
        <v>536</v>
      </c>
      <c r="M249" s="97"/>
      <c r="N249" s="97"/>
      <c r="O249" s="97">
        <v>620</v>
      </c>
      <c r="P249" s="146">
        <f t="shared" si="32"/>
        <v>310</v>
      </c>
    </row>
    <row r="250" spans="1:16" ht="12.75">
      <c r="A250" s="156"/>
      <c r="B250" s="47"/>
      <c r="C250" s="47"/>
      <c r="D250" s="47"/>
      <c r="E250" s="52"/>
      <c r="F250" s="158"/>
      <c r="G250" s="52"/>
      <c r="H250" s="97"/>
      <c r="I250" s="97"/>
      <c r="J250" s="97"/>
      <c r="K250" s="97">
        <v>30</v>
      </c>
      <c r="L250" s="97" t="s">
        <v>537</v>
      </c>
      <c r="M250" s="97"/>
      <c r="N250" s="97"/>
      <c r="O250" s="97">
        <v>760</v>
      </c>
      <c r="P250" s="146">
        <f t="shared" si="32"/>
        <v>228</v>
      </c>
    </row>
    <row r="251" spans="1:16" ht="12.75">
      <c r="A251" s="156"/>
      <c r="B251" s="47"/>
      <c r="C251" s="47"/>
      <c r="D251" s="47"/>
      <c r="E251" s="52"/>
      <c r="F251" s="158"/>
      <c r="G251" s="52"/>
      <c r="H251" s="97"/>
      <c r="I251" s="97"/>
      <c r="J251" s="97"/>
      <c r="K251" s="97">
        <v>20</v>
      </c>
      <c r="L251" s="97" t="s">
        <v>538</v>
      </c>
      <c r="M251" s="97"/>
      <c r="N251" s="97"/>
      <c r="O251" s="97">
        <v>1490</v>
      </c>
      <c r="P251" s="146">
        <f t="shared" si="32"/>
        <v>298</v>
      </c>
    </row>
    <row r="252" spans="1:16" ht="12.75">
      <c r="A252" s="156"/>
      <c r="B252" s="47"/>
      <c r="C252" s="47"/>
      <c r="D252" s="47"/>
      <c r="E252" s="52"/>
      <c r="F252" s="158"/>
      <c r="G252" s="52"/>
      <c r="H252" s="97"/>
      <c r="I252" s="97"/>
      <c r="J252" s="97"/>
      <c r="K252" s="97">
        <v>10</v>
      </c>
      <c r="L252" s="97" t="s">
        <v>539</v>
      </c>
      <c r="M252" s="97"/>
      <c r="N252" s="97"/>
      <c r="O252" s="97">
        <v>1600</v>
      </c>
      <c r="P252" s="146">
        <f t="shared" si="32"/>
        <v>160</v>
      </c>
    </row>
    <row r="253" spans="1:16" ht="12.75">
      <c r="A253" s="156"/>
      <c r="B253" s="47"/>
      <c r="C253" s="47"/>
      <c r="D253" s="47"/>
      <c r="E253" s="52"/>
      <c r="F253" s="158"/>
      <c r="G253" s="52"/>
      <c r="H253" s="97"/>
      <c r="I253" s="97"/>
      <c r="J253" s="97"/>
      <c r="K253" s="149">
        <v>1000</v>
      </c>
      <c r="L253" s="149" t="s">
        <v>540</v>
      </c>
      <c r="M253" s="97"/>
      <c r="N253" s="97"/>
      <c r="O253" s="97"/>
      <c r="P253" s="143">
        <v>25</v>
      </c>
    </row>
    <row r="254" spans="1:16" ht="12.75">
      <c r="A254" s="156"/>
      <c r="B254" s="47"/>
      <c r="C254" s="47"/>
      <c r="D254" s="47"/>
      <c r="E254" s="52"/>
      <c r="F254" s="158"/>
      <c r="G254" s="52"/>
      <c r="H254" s="97"/>
      <c r="I254" s="97"/>
      <c r="J254" s="97"/>
      <c r="K254" s="149">
        <v>200</v>
      </c>
      <c r="L254" s="149" t="s">
        <v>549</v>
      </c>
      <c r="M254" s="97"/>
      <c r="N254" s="97"/>
      <c r="O254" s="97"/>
      <c r="P254" s="143">
        <v>250</v>
      </c>
    </row>
    <row r="255" spans="1:16" ht="12.75">
      <c r="A255" s="156"/>
      <c r="B255" s="47"/>
      <c r="C255" s="47"/>
      <c r="D255" s="47"/>
      <c r="E255" s="52"/>
      <c r="F255" s="158"/>
      <c r="G255" s="52"/>
      <c r="H255" s="97"/>
      <c r="I255" s="97"/>
      <c r="J255" s="97"/>
      <c r="K255" s="97"/>
      <c r="L255" s="97"/>
      <c r="M255" s="97"/>
      <c r="N255" s="97"/>
      <c r="O255" s="97"/>
      <c r="P255" s="143"/>
    </row>
    <row r="256" spans="1:16" ht="12.75">
      <c r="A256" s="156"/>
      <c r="B256" s="47"/>
      <c r="C256" s="47"/>
      <c r="D256" s="47"/>
      <c r="E256" s="52"/>
      <c r="F256" s="158"/>
      <c r="G256" s="52"/>
      <c r="H256" s="97"/>
      <c r="I256" s="97"/>
      <c r="J256" s="97"/>
      <c r="K256" s="97"/>
      <c r="L256" s="97"/>
      <c r="M256" s="97"/>
      <c r="N256" s="97"/>
      <c r="O256" s="154" t="s">
        <v>331</v>
      </c>
      <c r="P256" s="155">
        <f>SUM(P245:P255)</f>
        <v>2060</v>
      </c>
    </row>
    <row r="257" spans="1:16" ht="12.75">
      <c r="A257" s="156"/>
      <c r="B257" s="47"/>
      <c r="C257" s="47"/>
      <c r="D257" s="47"/>
      <c r="E257" s="52"/>
      <c r="F257" s="158"/>
      <c r="G257" s="52"/>
      <c r="H257" s="97"/>
      <c r="I257" s="97"/>
      <c r="J257" s="97"/>
      <c r="K257" s="97"/>
      <c r="L257" s="97"/>
      <c r="M257" s="97"/>
      <c r="N257" s="97"/>
      <c r="O257" s="97"/>
      <c r="P257" s="143"/>
    </row>
    <row r="258" spans="1:16" ht="12.75">
      <c r="A258" s="156"/>
      <c r="B258" s="231" t="s">
        <v>566</v>
      </c>
      <c r="C258" s="232"/>
      <c r="D258" s="232"/>
      <c r="E258" s="232"/>
      <c r="F258" s="232"/>
      <c r="G258" s="232"/>
      <c r="H258" s="232"/>
      <c r="I258" s="232"/>
      <c r="J258" s="232"/>
      <c r="K258" s="232"/>
      <c r="L258" s="232"/>
      <c r="M258" s="232"/>
      <c r="N258" s="233"/>
      <c r="O258" s="47"/>
      <c r="P258" s="159"/>
    </row>
    <row r="259" spans="1:16" ht="19.5" customHeight="1">
      <c r="A259" s="156"/>
      <c r="B259" s="234"/>
      <c r="C259" s="235"/>
      <c r="D259" s="235"/>
      <c r="E259" s="235"/>
      <c r="F259" s="235"/>
      <c r="G259" s="235"/>
      <c r="H259" s="235"/>
      <c r="I259" s="235"/>
      <c r="J259" s="235"/>
      <c r="K259" s="235"/>
      <c r="L259" s="235"/>
      <c r="M259" s="235"/>
      <c r="N259" s="236"/>
      <c r="O259" s="47"/>
      <c r="P259" s="159"/>
    </row>
    <row r="260" spans="1:16" ht="12.75">
      <c r="A260" s="156"/>
      <c r="B260" s="47"/>
      <c r="C260" s="47"/>
      <c r="D260" s="47"/>
      <c r="E260" s="52"/>
      <c r="F260" s="158"/>
      <c r="G260" s="52"/>
      <c r="H260" s="47"/>
      <c r="I260" s="47"/>
      <c r="J260" s="47"/>
      <c r="K260" s="47"/>
      <c r="L260" s="47"/>
      <c r="M260" s="47"/>
      <c r="N260" s="47"/>
      <c r="O260" s="47"/>
      <c r="P260" s="159"/>
    </row>
    <row r="261" spans="1:16" ht="12.75">
      <c r="A261" s="156"/>
      <c r="B261" s="47"/>
      <c r="C261" s="47"/>
      <c r="D261" s="47"/>
      <c r="E261" s="52"/>
      <c r="F261" s="158"/>
      <c r="G261" s="52"/>
      <c r="H261" s="47"/>
      <c r="I261" s="47"/>
      <c r="J261" s="47"/>
      <c r="K261" s="47"/>
      <c r="L261" s="47"/>
      <c r="M261" s="47"/>
      <c r="N261" s="47"/>
      <c r="O261" s="47"/>
      <c r="P261" s="159"/>
    </row>
    <row r="262" spans="1:16" ht="12.75">
      <c r="A262" s="156"/>
      <c r="B262" s="47"/>
      <c r="C262" s="47"/>
      <c r="D262" s="47"/>
      <c r="E262" s="52"/>
      <c r="F262" s="158"/>
      <c r="G262" s="52"/>
      <c r="H262" s="47"/>
      <c r="I262" s="47"/>
      <c r="J262" s="47"/>
      <c r="K262" s="47"/>
      <c r="L262" s="47"/>
      <c r="M262" s="47"/>
      <c r="N262" s="47"/>
      <c r="O262" s="47"/>
      <c r="P262" s="159"/>
    </row>
    <row r="263" spans="1:16" ht="12.75">
      <c r="A263" s="156"/>
      <c r="B263" s="47"/>
      <c r="C263" s="47"/>
      <c r="D263" s="47"/>
      <c r="E263" s="52"/>
      <c r="F263" s="158"/>
      <c r="G263" s="52"/>
      <c r="H263" s="47"/>
      <c r="I263" s="47"/>
      <c r="J263" s="47"/>
      <c r="K263" s="47"/>
      <c r="L263" s="47"/>
      <c r="M263" s="47"/>
      <c r="N263" s="47"/>
      <c r="O263" s="47"/>
      <c r="P263" s="159"/>
    </row>
    <row r="264" spans="1:16" ht="12.75">
      <c r="A264" s="156"/>
      <c r="B264" s="47"/>
      <c r="C264" s="47"/>
      <c r="D264" s="47"/>
      <c r="E264" s="52"/>
      <c r="F264" s="158"/>
      <c r="G264" s="52"/>
      <c r="H264" s="47"/>
      <c r="I264" s="47"/>
      <c r="J264" s="47"/>
      <c r="K264" s="47"/>
      <c r="L264" s="47"/>
      <c r="M264" s="47"/>
      <c r="N264" s="47"/>
      <c r="O264" s="47"/>
      <c r="P264" s="159"/>
    </row>
    <row r="265" spans="1:16" ht="13.5" thickBot="1">
      <c r="A265" s="160"/>
      <c r="B265" s="161"/>
      <c r="C265" s="161"/>
      <c r="D265" s="161"/>
      <c r="E265" s="162"/>
      <c r="F265" s="163"/>
      <c r="G265" s="162"/>
      <c r="H265" s="161"/>
      <c r="I265" s="161"/>
      <c r="J265" s="161"/>
      <c r="K265" s="161"/>
      <c r="L265" s="161"/>
      <c r="M265" s="161"/>
      <c r="N265" s="161"/>
      <c r="O265" s="161"/>
      <c r="P265" s="164"/>
    </row>
    <row r="266" spans="4:10" ht="12.75">
      <c r="D266" s="36"/>
      <c r="E266" s="37"/>
      <c r="F266" s="38"/>
      <c r="G266" s="37"/>
      <c r="H266" s="36"/>
      <c r="I266" s="36"/>
      <c r="J266" s="36"/>
    </row>
    <row r="267" spans="4:10" ht="12.75">
      <c r="D267" s="36"/>
      <c r="E267" s="37"/>
      <c r="F267" s="38"/>
      <c r="G267" s="37"/>
      <c r="H267" s="36"/>
      <c r="I267" s="36"/>
      <c r="J267" s="36"/>
    </row>
    <row r="268" spans="4:10" ht="12.75">
      <c r="D268" s="36"/>
      <c r="E268" s="37"/>
      <c r="F268" s="38"/>
      <c r="G268" s="37"/>
      <c r="H268" s="36"/>
      <c r="I268" s="36"/>
      <c r="J268" s="36"/>
    </row>
    <row r="269" spans="4:10" ht="12.75">
      <c r="D269" s="36"/>
      <c r="E269" s="37"/>
      <c r="F269" s="38"/>
      <c r="G269" s="37"/>
      <c r="H269" s="36"/>
      <c r="I269" s="36"/>
      <c r="J269" s="36"/>
    </row>
    <row r="270" spans="4:10" ht="12.75">
      <c r="D270" s="36"/>
      <c r="E270" s="37"/>
      <c r="F270" s="38"/>
      <c r="G270" s="37"/>
      <c r="H270" s="36"/>
      <c r="I270" s="36"/>
      <c r="J270" s="36"/>
    </row>
    <row r="271" spans="4:10" ht="12.75">
      <c r="D271" s="36"/>
      <c r="E271" s="37"/>
      <c r="F271" s="38"/>
      <c r="G271" s="37"/>
      <c r="H271" s="36"/>
      <c r="I271" s="36"/>
      <c r="J271" s="36"/>
    </row>
    <row r="272" spans="4:10" ht="12.75">
      <c r="D272" s="36"/>
      <c r="E272" s="37"/>
      <c r="F272" s="38"/>
      <c r="G272" s="37"/>
      <c r="H272" s="36"/>
      <c r="I272" s="36"/>
      <c r="J272" s="36"/>
    </row>
    <row r="273" spans="4:10" ht="12.75">
      <c r="D273" s="36"/>
      <c r="E273" s="37"/>
      <c r="F273" s="38"/>
      <c r="G273" s="37"/>
      <c r="H273" s="36"/>
      <c r="I273" s="36"/>
      <c r="J273" s="36"/>
    </row>
    <row r="274" spans="4:10" ht="12.75">
      <c r="D274" s="36"/>
      <c r="E274" s="37"/>
      <c r="F274" s="38"/>
      <c r="G274" s="37"/>
      <c r="H274" s="36"/>
      <c r="I274" s="36"/>
      <c r="J274" s="36"/>
    </row>
    <row r="275" spans="4:10" ht="12.75">
      <c r="D275" s="36"/>
      <c r="E275" s="37"/>
      <c r="F275" s="38"/>
      <c r="G275" s="37"/>
      <c r="H275" s="36"/>
      <c r="I275" s="36"/>
      <c r="J275" s="36"/>
    </row>
    <row r="276" spans="4:10" ht="12.75">
      <c r="D276" s="36"/>
      <c r="E276" s="37"/>
      <c r="F276" s="38"/>
      <c r="G276" s="37"/>
      <c r="H276" s="36"/>
      <c r="I276" s="36"/>
      <c r="J276" s="36"/>
    </row>
    <row r="277" spans="4:10" ht="12.75">
      <c r="D277" s="36"/>
      <c r="E277" s="37"/>
      <c r="F277" s="38"/>
      <c r="G277" s="37"/>
      <c r="H277" s="36"/>
      <c r="I277" s="36"/>
      <c r="J277" s="36"/>
    </row>
    <row r="278" spans="4:10" ht="12.75">
      <c r="D278" s="36"/>
      <c r="E278" s="37"/>
      <c r="F278" s="38"/>
      <c r="G278" s="37"/>
      <c r="H278" s="36"/>
      <c r="I278" s="36"/>
      <c r="J278" s="36"/>
    </row>
    <row r="279" spans="4:10" ht="12.75">
      <c r="D279" s="36"/>
      <c r="E279" s="37"/>
      <c r="F279" s="38"/>
      <c r="G279" s="37"/>
      <c r="H279" s="36"/>
      <c r="I279" s="36"/>
      <c r="J279" s="36"/>
    </row>
    <row r="280" spans="4:10" ht="12.75">
      <c r="D280" s="36"/>
      <c r="E280" s="37"/>
      <c r="F280" s="38"/>
      <c r="G280" s="37"/>
      <c r="H280" s="36"/>
      <c r="I280" s="36"/>
      <c r="J280" s="36"/>
    </row>
    <row r="281" spans="4:10" ht="12.75">
      <c r="D281" s="36"/>
      <c r="E281" s="37"/>
      <c r="F281" s="38"/>
      <c r="G281" s="37"/>
      <c r="H281" s="36"/>
      <c r="I281" s="36"/>
      <c r="J281" s="36"/>
    </row>
    <row r="282" spans="4:10" ht="12.75">
      <c r="D282" s="36"/>
      <c r="E282" s="37"/>
      <c r="F282" s="38"/>
      <c r="G282" s="37"/>
      <c r="H282" s="36"/>
      <c r="I282" s="36"/>
      <c r="J282" s="36"/>
    </row>
    <row r="283" spans="4:10" ht="12.75">
      <c r="D283" s="36"/>
      <c r="E283" s="37"/>
      <c r="F283" s="38"/>
      <c r="G283" s="37"/>
      <c r="H283" s="36"/>
      <c r="I283" s="36"/>
      <c r="J283" s="36"/>
    </row>
    <row r="284" spans="4:10" ht="12.75">
      <c r="D284" s="36"/>
      <c r="E284" s="37"/>
      <c r="F284" s="38"/>
      <c r="G284" s="37"/>
      <c r="H284" s="36"/>
      <c r="I284" s="36"/>
      <c r="J284" s="36"/>
    </row>
    <row r="285" spans="4:10" ht="12.75">
      <c r="D285" s="36"/>
      <c r="E285" s="37"/>
      <c r="F285" s="38"/>
      <c r="G285" s="37"/>
      <c r="H285" s="36"/>
      <c r="I285" s="36"/>
      <c r="J285" s="36"/>
    </row>
    <row r="286" spans="4:10" ht="12.75">
      <c r="D286" s="36"/>
      <c r="E286" s="37"/>
      <c r="F286" s="38"/>
      <c r="G286" s="37"/>
      <c r="H286" s="36"/>
      <c r="I286" s="36"/>
      <c r="J286" s="36"/>
    </row>
    <row r="287" spans="4:10" ht="12.75">
      <c r="D287" s="36"/>
      <c r="E287" s="37"/>
      <c r="F287" s="38"/>
      <c r="G287" s="37"/>
      <c r="H287" s="36"/>
      <c r="I287" s="36"/>
      <c r="J287" s="36"/>
    </row>
    <row r="288" spans="4:10" ht="12.75">
      <c r="D288" s="36"/>
      <c r="E288" s="37"/>
      <c r="F288" s="38"/>
      <c r="G288" s="37"/>
      <c r="H288" s="36"/>
      <c r="I288" s="36"/>
      <c r="J288" s="36"/>
    </row>
    <row r="289" spans="4:10" ht="12.75">
      <c r="D289" s="36"/>
      <c r="E289" s="37"/>
      <c r="F289" s="38"/>
      <c r="G289" s="37"/>
      <c r="H289" s="36"/>
      <c r="I289" s="36"/>
      <c r="J289" s="36"/>
    </row>
    <row r="290" spans="4:10" ht="12.75">
      <c r="D290" s="36"/>
      <c r="E290" s="37"/>
      <c r="F290" s="38"/>
      <c r="G290" s="37"/>
      <c r="H290" s="36"/>
      <c r="I290" s="36"/>
      <c r="J290" s="36"/>
    </row>
    <row r="291" spans="4:10" ht="12.75">
      <c r="D291" s="36"/>
      <c r="E291" s="37"/>
      <c r="F291" s="38"/>
      <c r="G291" s="37"/>
      <c r="H291" s="36"/>
      <c r="I291" s="36"/>
      <c r="J291" s="36"/>
    </row>
    <row r="292" spans="4:9" ht="12.75">
      <c r="D292" s="36"/>
      <c r="E292" s="37"/>
      <c r="F292" s="38"/>
      <c r="G292" s="37"/>
      <c r="H292" s="36"/>
      <c r="I292" s="36"/>
    </row>
    <row r="293" spans="4:9" ht="12.75">
      <c r="D293" s="36"/>
      <c r="E293" s="37"/>
      <c r="F293" s="38"/>
      <c r="G293" s="37"/>
      <c r="H293" s="36"/>
      <c r="I293" s="36"/>
    </row>
    <row r="294" spans="4:9" ht="12.75">
      <c r="D294" s="36"/>
      <c r="E294" s="37"/>
      <c r="F294" s="38"/>
      <c r="G294" s="37"/>
      <c r="H294" s="36"/>
      <c r="I294" s="36"/>
    </row>
    <row r="295" spans="4:9" ht="12.75">
      <c r="D295" s="36"/>
      <c r="E295" s="37"/>
      <c r="F295" s="38"/>
      <c r="G295" s="37"/>
      <c r="H295" s="36"/>
      <c r="I295" s="36"/>
    </row>
    <row r="296" spans="4:9" ht="12.75">
      <c r="D296" s="36"/>
      <c r="E296" s="37"/>
      <c r="F296" s="38"/>
      <c r="G296" s="37"/>
      <c r="H296" s="36"/>
      <c r="I296" s="36"/>
    </row>
    <row r="297" spans="4:9" ht="12.75">
      <c r="D297" s="36"/>
      <c r="E297" s="37"/>
      <c r="F297" s="38"/>
      <c r="G297" s="37"/>
      <c r="H297" s="36"/>
      <c r="I297" s="36"/>
    </row>
    <row r="298" spans="4:9" ht="12.75">
      <c r="D298" s="36"/>
      <c r="E298" s="37"/>
      <c r="F298" s="38"/>
      <c r="G298" s="37"/>
      <c r="H298" s="36"/>
      <c r="I298" s="36"/>
    </row>
    <row r="299" spans="4:9" ht="12.75">
      <c r="D299" s="36"/>
      <c r="E299" s="37"/>
      <c r="F299" s="38"/>
      <c r="G299" s="37"/>
      <c r="H299" s="36"/>
      <c r="I299" s="36"/>
    </row>
    <row r="300" spans="4:9" ht="12.75">
      <c r="D300" s="36"/>
      <c r="E300" s="37"/>
      <c r="F300" s="38"/>
      <c r="G300" s="37"/>
      <c r="H300" s="36"/>
      <c r="I300" s="36"/>
    </row>
    <row r="301" spans="4:9" ht="12.75">
      <c r="D301" s="36"/>
      <c r="E301" s="37"/>
      <c r="F301" s="38"/>
      <c r="G301" s="37"/>
      <c r="H301" s="36"/>
      <c r="I301" s="36"/>
    </row>
    <row r="302" spans="4:9" ht="12.75">
      <c r="D302" s="36"/>
      <c r="E302" s="37"/>
      <c r="F302" s="38"/>
      <c r="G302" s="37"/>
      <c r="H302" s="36"/>
      <c r="I302" s="36"/>
    </row>
    <row r="303" spans="4:9" ht="12.75">
      <c r="D303" s="36"/>
      <c r="E303" s="37"/>
      <c r="F303" s="38"/>
      <c r="G303" s="37"/>
      <c r="H303" s="36"/>
      <c r="I303" s="36"/>
    </row>
    <row r="304" spans="4:9" ht="12.75">
      <c r="D304" s="36"/>
      <c r="E304" s="37"/>
      <c r="F304" s="38"/>
      <c r="G304" s="37"/>
      <c r="H304" s="36"/>
      <c r="I304" s="36"/>
    </row>
    <row r="305" spans="4:9" ht="12.75">
      <c r="D305" s="36"/>
      <c r="E305" s="37"/>
      <c r="F305" s="38"/>
      <c r="G305" s="37"/>
      <c r="H305" s="36"/>
      <c r="I305" s="36"/>
    </row>
    <row r="306" spans="4:9" ht="12.75">
      <c r="D306" s="36"/>
      <c r="E306" s="37"/>
      <c r="F306" s="38"/>
      <c r="G306" s="37"/>
      <c r="H306" s="36"/>
      <c r="I306" s="36"/>
    </row>
    <row r="307" spans="4:9" ht="12.75">
      <c r="D307" s="36"/>
      <c r="E307" s="37"/>
      <c r="F307" s="38"/>
      <c r="G307" s="37"/>
      <c r="H307" s="36"/>
      <c r="I307" s="36"/>
    </row>
    <row r="308" spans="4:9" ht="12.75">
      <c r="D308" s="36"/>
      <c r="E308" s="37"/>
      <c r="F308" s="38"/>
      <c r="G308" s="37"/>
      <c r="H308" s="36"/>
      <c r="I308" s="36"/>
    </row>
    <row r="309" spans="4:9" ht="12.75">
      <c r="D309" s="36"/>
      <c r="E309" s="37"/>
      <c r="F309" s="38"/>
      <c r="G309" s="37"/>
      <c r="H309" s="36"/>
      <c r="I309" s="36"/>
    </row>
    <row r="310" spans="4:9" ht="12.75">
      <c r="D310" s="36"/>
      <c r="E310" s="37"/>
      <c r="F310" s="38"/>
      <c r="G310" s="37"/>
      <c r="H310" s="36"/>
      <c r="I310" s="36"/>
    </row>
    <row r="311" spans="4:9" ht="12.75">
      <c r="D311" s="36"/>
      <c r="E311" s="37"/>
      <c r="F311" s="38"/>
      <c r="G311" s="37"/>
      <c r="H311" s="36"/>
      <c r="I311" s="36"/>
    </row>
    <row r="312" spans="4:9" ht="12.75">
      <c r="D312" s="36"/>
      <c r="E312" s="37"/>
      <c r="F312" s="38"/>
      <c r="G312" s="37"/>
      <c r="H312" s="36"/>
      <c r="I312" s="36"/>
    </row>
    <row r="313" spans="4:9" ht="12.75">
      <c r="D313" s="36"/>
      <c r="E313" s="37"/>
      <c r="F313" s="38"/>
      <c r="G313" s="37"/>
      <c r="H313" s="36"/>
      <c r="I313" s="36"/>
    </row>
    <row r="314" spans="4:9" ht="12.75">
      <c r="D314" s="36"/>
      <c r="E314" s="37"/>
      <c r="F314" s="38"/>
      <c r="G314" s="37"/>
      <c r="H314" s="36"/>
      <c r="I314" s="36"/>
    </row>
    <row r="315" spans="4:9" ht="12.75">
      <c r="D315" s="36"/>
      <c r="E315" s="37"/>
      <c r="F315" s="38"/>
      <c r="G315" s="37"/>
      <c r="H315" s="36"/>
      <c r="I315" s="36"/>
    </row>
    <row r="316" spans="4:9" ht="12.75">
      <c r="D316" s="36"/>
      <c r="E316" s="37"/>
      <c r="F316" s="38"/>
      <c r="G316" s="37"/>
      <c r="H316" s="36"/>
      <c r="I316" s="36"/>
    </row>
    <row r="317" spans="4:9" ht="12.75">
      <c r="D317" s="36"/>
      <c r="E317" s="37"/>
      <c r="F317" s="38"/>
      <c r="G317" s="37"/>
      <c r="H317" s="36"/>
      <c r="I317" s="36"/>
    </row>
    <row r="318" spans="4:9" ht="12.75">
      <c r="D318" s="36"/>
      <c r="E318" s="37"/>
      <c r="F318" s="38"/>
      <c r="G318" s="37"/>
      <c r="H318" s="36"/>
      <c r="I318" s="36"/>
    </row>
    <row r="319" spans="4:9" ht="12.75">
      <c r="D319" s="36"/>
      <c r="E319" s="37"/>
      <c r="F319" s="38"/>
      <c r="G319" s="37"/>
      <c r="H319" s="36"/>
      <c r="I319" s="36"/>
    </row>
    <row r="320" spans="4:9" ht="12.75">
      <c r="D320" s="36"/>
      <c r="E320" s="37"/>
      <c r="F320" s="38"/>
      <c r="G320" s="37"/>
      <c r="H320" s="36"/>
      <c r="I320" s="36"/>
    </row>
    <row r="321" spans="4:9" ht="12.75">
      <c r="D321" s="36"/>
      <c r="E321" s="37"/>
      <c r="F321" s="38"/>
      <c r="G321" s="37"/>
      <c r="H321" s="36"/>
      <c r="I321" s="36"/>
    </row>
    <row r="322" spans="4:9" ht="12.75">
      <c r="D322" s="36"/>
      <c r="E322" s="37"/>
      <c r="F322" s="38"/>
      <c r="G322" s="37"/>
      <c r="H322" s="36"/>
      <c r="I322" s="36"/>
    </row>
    <row r="323" spans="4:9" ht="12.75">
      <c r="D323" s="36"/>
      <c r="E323" s="37"/>
      <c r="F323" s="38"/>
      <c r="G323" s="37"/>
      <c r="H323" s="36"/>
      <c r="I323" s="36"/>
    </row>
    <row r="324" spans="4:9" ht="12.75">
      <c r="D324" s="36"/>
      <c r="E324" s="37"/>
      <c r="F324" s="38"/>
      <c r="G324" s="37"/>
      <c r="H324" s="36"/>
      <c r="I324" s="36"/>
    </row>
    <row r="325" spans="4:9" ht="12.75">
      <c r="D325" s="36"/>
      <c r="E325" s="37"/>
      <c r="F325" s="38"/>
      <c r="G325" s="37"/>
      <c r="H325" s="36"/>
      <c r="I325" s="36"/>
    </row>
    <row r="326" spans="4:9" ht="12.75">
      <c r="D326" s="36"/>
      <c r="E326" s="37"/>
      <c r="F326" s="38"/>
      <c r="G326" s="37"/>
      <c r="H326" s="36"/>
      <c r="I326" s="36"/>
    </row>
    <row r="327" spans="4:9" ht="12.75">
      <c r="D327" s="36"/>
      <c r="E327" s="37"/>
      <c r="F327" s="38"/>
      <c r="G327" s="37"/>
      <c r="H327" s="36"/>
      <c r="I327" s="36"/>
    </row>
    <row r="328" spans="4:9" ht="12.75">
      <c r="D328" s="36"/>
      <c r="E328" s="37"/>
      <c r="F328" s="38"/>
      <c r="G328" s="37"/>
      <c r="H328" s="36"/>
      <c r="I328" s="36"/>
    </row>
    <row r="329" spans="4:9" ht="12.75">
      <c r="D329" s="36"/>
      <c r="E329" s="37"/>
      <c r="F329" s="38"/>
      <c r="G329" s="37"/>
      <c r="H329" s="36"/>
      <c r="I329" s="36"/>
    </row>
    <row r="330" spans="4:9" ht="12.75">
      <c r="D330" s="36"/>
      <c r="E330" s="37"/>
      <c r="F330" s="38"/>
      <c r="G330" s="37"/>
      <c r="H330" s="36"/>
      <c r="I330" s="36"/>
    </row>
    <row r="331" spans="4:9" ht="12.75">
      <c r="D331" s="36"/>
      <c r="E331" s="37"/>
      <c r="F331" s="38"/>
      <c r="G331" s="37"/>
      <c r="H331" s="36"/>
      <c r="I331" s="36"/>
    </row>
    <row r="332" spans="4:9" ht="12.75">
      <c r="D332" s="36"/>
      <c r="E332" s="37"/>
      <c r="F332" s="38"/>
      <c r="G332" s="37"/>
      <c r="H332" s="36"/>
      <c r="I332" s="36"/>
    </row>
    <row r="333" spans="4:9" ht="12.75">
      <c r="D333" s="36"/>
      <c r="E333" s="37"/>
      <c r="F333" s="38"/>
      <c r="G333" s="37"/>
      <c r="H333" s="36"/>
      <c r="I333" s="36"/>
    </row>
    <row r="334" spans="4:9" ht="12.75">
      <c r="D334" s="36"/>
      <c r="E334" s="37"/>
      <c r="F334" s="38"/>
      <c r="G334" s="37"/>
      <c r="H334" s="36"/>
      <c r="I334" s="36"/>
    </row>
    <row r="335" spans="4:9" ht="12.75">
      <c r="D335" s="36"/>
      <c r="E335" s="37"/>
      <c r="F335" s="38"/>
      <c r="G335" s="37"/>
      <c r="H335" s="36"/>
      <c r="I335" s="36"/>
    </row>
    <row r="336" spans="4:9" ht="12.75">
      <c r="D336" s="36"/>
      <c r="E336" s="37"/>
      <c r="F336" s="38"/>
      <c r="G336" s="37"/>
      <c r="H336" s="36"/>
      <c r="I336" s="36"/>
    </row>
    <row r="337" spans="4:9" ht="12.75">
      <c r="D337" s="36"/>
      <c r="E337" s="37"/>
      <c r="F337" s="38"/>
      <c r="G337" s="37"/>
      <c r="H337" s="36"/>
      <c r="I337" s="36"/>
    </row>
    <row r="338" spans="4:9" ht="12.75">
      <c r="D338" s="36"/>
      <c r="E338" s="37"/>
      <c r="F338" s="38"/>
      <c r="G338" s="37"/>
      <c r="H338" s="36"/>
      <c r="I338" s="36"/>
    </row>
    <row r="339" spans="4:9" ht="12.75">
      <c r="D339" s="36"/>
      <c r="E339" s="37"/>
      <c r="F339" s="38"/>
      <c r="G339" s="37"/>
      <c r="H339" s="36"/>
      <c r="I339" s="36"/>
    </row>
    <row r="340" spans="4:9" ht="12.75">
      <c r="D340" s="36"/>
      <c r="E340" s="37"/>
      <c r="F340" s="38"/>
      <c r="G340" s="37"/>
      <c r="H340" s="36"/>
      <c r="I340" s="36"/>
    </row>
    <row r="341" spans="4:9" ht="12.75">
      <c r="D341" s="36"/>
      <c r="E341" s="37"/>
      <c r="F341" s="38"/>
      <c r="G341" s="37"/>
      <c r="H341" s="36"/>
      <c r="I341" s="36"/>
    </row>
    <row r="342" spans="4:9" ht="12.75">
      <c r="D342" s="36"/>
      <c r="E342" s="37"/>
      <c r="F342" s="38"/>
      <c r="G342" s="37"/>
      <c r="H342" s="36"/>
      <c r="I342" s="36"/>
    </row>
    <row r="343" spans="4:9" ht="12.75">
      <c r="D343" s="36"/>
      <c r="E343" s="37"/>
      <c r="F343" s="38"/>
      <c r="G343" s="37"/>
      <c r="H343" s="36"/>
      <c r="I343" s="36"/>
    </row>
    <row r="344" spans="4:9" ht="12.75">
      <c r="D344" s="36"/>
      <c r="E344" s="37"/>
      <c r="F344" s="38"/>
      <c r="G344" s="37"/>
      <c r="H344" s="36"/>
      <c r="I344" s="36"/>
    </row>
    <row r="345" spans="4:9" ht="12.75">
      <c r="D345" s="36"/>
      <c r="E345" s="37"/>
      <c r="F345" s="38"/>
      <c r="G345" s="37"/>
      <c r="H345" s="36"/>
      <c r="I345" s="36"/>
    </row>
    <row r="346" spans="4:9" ht="12.75">
      <c r="D346" s="36"/>
      <c r="E346" s="37"/>
      <c r="F346" s="38"/>
      <c r="G346" s="37"/>
      <c r="H346" s="36"/>
      <c r="I346" s="36"/>
    </row>
    <row r="347" spans="4:9" ht="12.75">
      <c r="D347" s="36"/>
      <c r="E347" s="37"/>
      <c r="F347" s="38"/>
      <c r="G347" s="37"/>
      <c r="H347" s="36"/>
      <c r="I347" s="36"/>
    </row>
    <row r="348" spans="4:9" ht="12.75">
      <c r="D348" s="36"/>
      <c r="E348" s="37"/>
      <c r="F348" s="38"/>
      <c r="G348" s="37"/>
      <c r="H348" s="36"/>
      <c r="I348" s="36"/>
    </row>
    <row r="349" spans="4:9" ht="12.75">
      <c r="D349" s="36"/>
      <c r="E349" s="37"/>
      <c r="F349" s="38"/>
      <c r="G349" s="37"/>
      <c r="H349" s="36"/>
      <c r="I349" s="36"/>
    </row>
    <row r="350" spans="4:9" ht="12.75">
      <c r="D350" s="36"/>
      <c r="E350" s="37"/>
      <c r="F350" s="38"/>
      <c r="G350" s="37"/>
      <c r="H350" s="36"/>
      <c r="I350" s="36"/>
    </row>
    <row r="351" spans="4:9" ht="12.75">
      <c r="D351" s="36"/>
      <c r="E351" s="37"/>
      <c r="F351" s="38"/>
      <c r="G351" s="37"/>
      <c r="H351" s="36"/>
      <c r="I351" s="36"/>
    </row>
    <row r="352" spans="4:9" ht="12.75">
      <c r="D352" s="36"/>
      <c r="E352" s="37"/>
      <c r="F352" s="38"/>
      <c r="G352" s="37"/>
      <c r="H352" s="36"/>
      <c r="I352" s="36"/>
    </row>
    <row r="353" spans="4:9" ht="12.75">
      <c r="D353" s="36"/>
      <c r="E353" s="36"/>
      <c r="F353" s="38"/>
      <c r="G353" s="37"/>
      <c r="H353" s="36"/>
      <c r="I353" s="36"/>
    </row>
    <row r="354" spans="4:9" ht="12.75">
      <c r="D354" s="36"/>
      <c r="E354" s="36"/>
      <c r="F354" s="38"/>
      <c r="G354" s="37"/>
      <c r="H354" s="36"/>
      <c r="I354" s="36"/>
    </row>
    <row r="355" spans="4:9" ht="12.75">
      <c r="D355" s="36"/>
      <c r="E355" s="36"/>
      <c r="F355" s="38"/>
      <c r="G355" s="37"/>
      <c r="H355" s="36"/>
      <c r="I355" s="36"/>
    </row>
    <row r="356" spans="4:9" ht="12.75">
      <c r="D356" s="36"/>
      <c r="E356" s="36"/>
      <c r="F356" s="38"/>
      <c r="G356" s="37"/>
      <c r="H356" s="36"/>
      <c r="I356" s="36"/>
    </row>
    <row r="357" spans="4:9" ht="12.75">
      <c r="D357" s="36"/>
      <c r="E357" s="36"/>
      <c r="F357" s="38"/>
      <c r="G357" s="37"/>
      <c r="H357" s="36"/>
      <c r="I357" s="36"/>
    </row>
    <row r="358" spans="4:9" ht="12.75">
      <c r="D358" s="36"/>
      <c r="E358" s="36"/>
      <c r="F358" s="38"/>
      <c r="G358" s="37"/>
      <c r="H358" s="36"/>
      <c r="I358" s="36"/>
    </row>
    <row r="359" spans="4:9" ht="12.75">
      <c r="D359" s="36"/>
      <c r="E359" s="36"/>
      <c r="F359" s="38"/>
      <c r="G359" s="37"/>
      <c r="H359" s="36"/>
      <c r="I359" s="36"/>
    </row>
    <row r="360" spans="4:9" ht="12.75">
      <c r="D360" s="36"/>
      <c r="E360" s="36"/>
      <c r="F360" s="38"/>
      <c r="G360" s="37"/>
      <c r="H360" s="36"/>
      <c r="I360" s="36"/>
    </row>
    <row r="361" spans="4:9" ht="12.75">
      <c r="D361" s="36"/>
      <c r="E361" s="36"/>
      <c r="F361" s="38"/>
      <c r="G361" s="37"/>
      <c r="H361" s="36"/>
      <c r="I361" s="36"/>
    </row>
    <row r="362" spans="4:9" ht="12.75">
      <c r="D362" s="36"/>
      <c r="E362" s="36"/>
      <c r="F362" s="38"/>
      <c r="G362" s="37"/>
      <c r="H362" s="36"/>
      <c r="I362" s="36"/>
    </row>
    <row r="363" spans="4:9" ht="12.75">
      <c r="D363" s="36"/>
      <c r="E363" s="36"/>
      <c r="F363" s="38"/>
      <c r="G363" s="37"/>
      <c r="H363" s="36"/>
      <c r="I363" s="36"/>
    </row>
    <row r="364" spans="4:9" ht="12.75">
      <c r="D364" s="36"/>
      <c r="E364" s="36"/>
      <c r="F364" s="38"/>
      <c r="G364" s="37"/>
      <c r="H364" s="36"/>
      <c r="I364" s="36"/>
    </row>
    <row r="365" spans="4:9" ht="12.75">
      <c r="D365" s="36"/>
      <c r="E365" s="36"/>
      <c r="F365" s="38"/>
      <c r="G365" s="37"/>
      <c r="H365" s="36"/>
      <c r="I365" s="36"/>
    </row>
    <row r="366" spans="4:9" ht="12.75">
      <c r="D366" s="36"/>
      <c r="E366" s="36"/>
      <c r="F366" s="38"/>
      <c r="G366" s="37"/>
      <c r="H366" s="36"/>
      <c r="I366" s="36"/>
    </row>
    <row r="367" spans="4:9" ht="12.75">
      <c r="D367" s="36"/>
      <c r="E367" s="36"/>
      <c r="F367" s="38"/>
      <c r="G367" s="37"/>
      <c r="H367" s="36"/>
      <c r="I367" s="36"/>
    </row>
    <row r="368" spans="4:9" ht="12.75">
      <c r="D368" s="36"/>
      <c r="E368" s="36"/>
      <c r="F368" s="38"/>
      <c r="G368" s="37"/>
      <c r="H368" s="36"/>
      <c r="I368" s="36"/>
    </row>
    <row r="369" spans="4:9" ht="12.75">
      <c r="D369" s="36"/>
      <c r="E369" s="36"/>
      <c r="F369" s="38"/>
      <c r="G369" s="37"/>
      <c r="H369" s="36"/>
      <c r="I369" s="36"/>
    </row>
    <row r="370" spans="4:9" ht="12.75">
      <c r="D370" s="36"/>
      <c r="E370" s="36"/>
      <c r="F370" s="38"/>
      <c r="G370" s="37"/>
      <c r="H370" s="36"/>
      <c r="I370" s="36"/>
    </row>
    <row r="371" spans="4:9" ht="12.75">
      <c r="D371" s="36"/>
      <c r="E371" s="37"/>
      <c r="F371" s="37"/>
      <c r="G371" s="37"/>
      <c r="H371" s="36"/>
      <c r="I371" s="36"/>
    </row>
    <row r="372" spans="4:9" ht="12.75">
      <c r="D372" s="36"/>
      <c r="E372" s="37"/>
      <c r="F372" s="37"/>
      <c r="G372" s="37"/>
      <c r="H372" s="36"/>
      <c r="I372" s="36"/>
    </row>
    <row r="373" spans="4:9" ht="12.75">
      <c r="D373" s="36"/>
      <c r="E373" s="37"/>
      <c r="F373" s="37"/>
      <c r="G373" s="37"/>
      <c r="H373" s="36"/>
      <c r="I373" s="36"/>
    </row>
    <row r="374" spans="4:9" ht="12.75">
      <c r="D374" s="36"/>
      <c r="E374" s="37"/>
      <c r="F374" s="37"/>
      <c r="G374" s="37"/>
      <c r="H374" s="36"/>
      <c r="I374" s="36"/>
    </row>
    <row r="375" spans="4:9" ht="12.75">
      <c r="D375" s="36"/>
      <c r="E375" s="37"/>
      <c r="F375" s="37"/>
      <c r="G375" s="37"/>
      <c r="H375" s="36"/>
      <c r="I375" s="36"/>
    </row>
    <row r="376" spans="4:9" ht="12.75">
      <c r="D376" s="36"/>
      <c r="E376" s="37"/>
      <c r="F376" s="37"/>
      <c r="G376" s="37"/>
      <c r="H376" s="36"/>
      <c r="I376" s="36"/>
    </row>
    <row r="377" spans="4:9" ht="12.75">
      <c r="D377" s="36"/>
      <c r="E377" s="37"/>
      <c r="F377" s="37"/>
      <c r="G377" s="37"/>
      <c r="H377" s="36"/>
      <c r="I377" s="36"/>
    </row>
    <row r="378" spans="4:9" ht="12.75">
      <c r="D378" s="36"/>
      <c r="E378" s="37"/>
      <c r="F378" s="37"/>
      <c r="G378" s="37"/>
      <c r="H378" s="36"/>
      <c r="I378" s="36"/>
    </row>
    <row r="379" spans="4:9" ht="12.75">
      <c r="D379" s="36"/>
      <c r="E379" s="37"/>
      <c r="F379" s="37"/>
      <c r="G379" s="37"/>
      <c r="H379" s="36"/>
      <c r="I379" s="36"/>
    </row>
    <row r="380" spans="4:9" ht="12.75">
      <c r="D380" s="36"/>
      <c r="E380" s="37"/>
      <c r="F380" s="37"/>
      <c r="G380" s="37"/>
      <c r="H380" s="36"/>
      <c r="I380" s="36"/>
    </row>
    <row r="381" spans="4:9" ht="12.75">
      <c r="D381" s="36"/>
      <c r="E381" s="37"/>
      <c r="F381" s="37"/>
      <c r="G381" s="37"/>
      <c r="H381" s="36"/>
      <c r="I381" s="36"/>
    </row>
    <row r="382" spans="4:9" ht="12.75">
      <c r="D382" s="36"/>
      <c r="E382" s="37"/>
      <c r="F382" s="37"/>
      <c r="G382" s="37"/>
      <c r="H382" s="36"/>
      <c r="I382" s="36"/>
    </row>
    <row r="383" spans="4:9" ht="12.75">
      <c r="D383" s="36"/>
      <c r="E383" s="37"/>
      <c r="F383" s="37"/>
      <c r="G383" s="37"/>
      <c r="H383" s="36"/>
      <c r="I383" s="36"/>
    </row>
    <row r="384" spans="4:9" ht="12.75">
      <c r="D384" s="36"/>
      <c r="E384" s="37"/>
      <c r="F384" s="37"/>
      <c r="G384" s="37"/>
      <c r="H384" s="36"/>
      <c r="I384" s="36"/>
    </row>
    <row r="385" spans="4:9" ht="12.75">
      <c r="D385" s="36"/>
      <c r="E385" s="37"/>
      <c r="F385" s="37"/>
      <c r="G385" s="37"/>
      <c r="H385" s="36"/>
      <c r="I385" s="36"/>
    </row>
    <row r="386" spans="4:9" ht="12.75">
      <c r="D386" s="36"/>
      <c r="E386" s="37"/>
      <c r="F386" s="37"/>
      <c r="G386" s="37"/>
      <c r="H386" s="36"/>
      <c r="I386" s="36"/>
    </row>
    <row r="387" spans="4:9" ht="12.75">
      <c r="D387" s="36"/>
      <c r="E387" s="37"/>
      <c r="F387" s="37"/>
      <c r="G387" s="37"/>
      <c r="H387" s="36"/>
      <c r="I387" s="36"/>
    </row>
    <row r="388" spans="4:9" ht="12.75">
      <c r="D388" s="36"/>
      <c r="E388" s="37"/>
      <c r="F388" s="37"/>
      <c r="G388" s="37"/>
      <c r="H388" s="36"/>
      <c r="I388" s="36"/>
    </row>
    <row r="389" spans="4:9" ht="12.75">
      <c r="D389" s="36"/>
      <c r="E389" s="37"/>
      <c r="F389" s="37"/>
      <c r="G389" s="37"/>
      <c r="H389" s="36"/>
      <c r="I389" s="36"/>
    </row>
    <row r="390" spans="4:9" ht="12.75">
      <c r="D390" s="36"/>
      <c r="E390" s="37"/>
      <c r="F390" s="37"/>
      <c r="G390" s="37"/>
      <c r="H390" s="36"/>
      <c r="I390" s="36"/>
    </row>
    <row r="391" spans="4:9" ht="12.75">
      <c r="D391" s="36"/>
      <c r="E391" s="37"/>
      <c r="F391" s="37"/>
      <c r="G391" s="37"/>
      <c r="H391" s="36"/>
      <c r="I391" s="36"/>
    </row>
    <row r="392" spans="4:9" ht="12.75">
      <c r="D392" s="36"/>
      <c r="E392" s="37"/>
      <c r="F392" s="37"/>
      <c r="G392" s="37"/>
      <c r="H392" s="36"/>
      <c r="I392" s="36"/>
    </row>
    <row r="393" spans="4:9" ht="12.75">
      <c r="D393" s="36"/>
      <c r="E393" s="37"/>
      <c r="F393" s="37"/>
      <c r="G393" s="37"/>
      <c r="H393" s="36"/>
      <c r="I393" s="36"/>
    </row>
    <row r="394" spans="4:9" ht="12.75">
      <c r="D394" s="36"/>
      <c r="E394" s="37"/>
      <c r="F394" s="37"/>
      <c r="G394" s="37"/>
      <c r="H394" s="36"/>
      <c r="I394" s="36"/>
    </row>
    <row r="395" spans="4:9" ht="12.75">
      <c r="D395" s="36"/>
      <c r="E395" s="37"/>
      <c r="F395" s="37"/>
      <c r="G395" s="37"/>
      <c r="H395" s="36"/>
      <c r="I395" s="36"/>
    </row>
    <row r="396" spans="4:9" ht="12.75">
      <c r="D396" s="36"/>
      <c r="E396" s="37"/>
      <c r="F396" s="37"/>
      <c r="G396" s="37"/>
      <c r="H396" s="36"/>
      <c r="I396" s="36"/>
    </row>
    <row r="397" spans="4:9" ht="12.75">
      <c r="D397" s="36"/>
      <c r="E397" s="37"/>
      <c r="F397" s="37"/>
      <c r="G397" s="37"/>
      <c r="H397" s="36"/>
      <c r="I397" s="36"/>
    </row>
    <row r="398" spans="4:9" ht="12.75">
      <c r="D398" s="36"/>
      <c r="E398" s="37"/>
      <c r="F398" s="37"/>
      <c r="G398" s="37"/>
      <c r="H398" s="36"/>
      <c r="I398" s="36"/>
    </row>
    <row r="399" spans="4:9" ht="12.75">
      <c r="D399" s="36"/>
      <c r="E399" s="37"/>
      <c r="F399" s="37"/>
      <c r="G399" s="37"/>
      <c r="H399" s="36"/>
      <c r="I399" s="36"/>
    </row>
    <row r="400" spans="4:9" ht="12.75">
      <c r="D400" s="36"/>
      <c r="E400" s="37"/>
      <c r="F400" s="37"/>
      <c r="G400" s="37"/>
      <c r="H400" s="36"/>
      <c r="I400" s="36"/>
    </row>
    <row r="401" spans="4:9" ht="12.75">
      <c r="D401" s="36"/>
      <c r="E401" s="37"/>
      <c r="F401" s="37"/>
      <c r="G401" s="37"/>
      <c r="H401" s="36"/>
      <c r="I401" s="36"/>
    </row>
    <row r="402" spans="4:9" ht="12.75">
      <c r="D402" s="36"/>
      <c r="E402" s="37"/>
      <c r="F402" s="37"/>
      <c r="G402" s="37"/>
      <c r="H402" s="36"/>
      <c r="I402" s="36"/>
    </row>
    <row r="403" spans="4:9" ht="12.75">
      <c r="D403" s="36"/>
      <c r="E403" s="37"/>
      <c r="F403" s="37"/>
      <c r="G403" s="37"/>
      <c r="H403" s="36"/>
      <c r="I403" s="36"/>
    </row>
    <row r="404" spans="4:9" ht="12.75">
      <c r="D404" s="36"/>
      <c r="E404" s="37"/>
      <c r="F404" s="37"/>
      <c r="G404" s="37"/>
      <c r="H404" s="36"/>
      <c r="I404" s="36"/>
    </row>
    <row r="405" spans="4:9" ht="12.75">
      <c r="D405" s="36"/>
      <c r="E405" s="37"/>
      <c r="F405" s="37"/>
      <c r="G405" s="37"/>
      <c r="H405" s="36"/>
      <c r="I405" s="36"/>
    </row>
    <row r="406" spans="4:9" ht="12.75">
      <c r="D406" s="36"/>
      <c r="E406" s="37"/>
      <c r="F406" s="37"/>
      <c r="G406" s="37"/>
      <c r="H406" s="36"/>
      <c r="I406" s="36"/>
    </row>
    <row r="407" spans="4:9" ht="12.75">
      <c r="D407" s="36"/>
      <c r="E407" s="37"/>
      <c r="F407" s="37"/>
      <c r="G407" s="37"/>
      <c r="H407" s="36"/>
      <c r="I407" s="36"/>
    </row>
    <row r="408" spans="4:9" ht="12.75">
      <c r="D408" s="36"/>
      <c r="E408" s="37"/>
      <c r="F408" s="37"/>
      <c r="G408" s="37"/>
      <c r="H408" s="36"/>
      <c r="I408" s="36"/>
    </row>
    <row r="409" spans="4:9" ht="12.75">
      <c r="D409" s="36"/>
      <c r="E409" s="37"/>
      <c r="F409" s="37"/>
      <c r="G409" s="37"/>
      <c r="H409" s="36"/>
      <c r="I409" s="36"/>
    </row>
    <row r="410" spans="4:9" ht="12.75">
      <c r="D410" s="36"/>
      <c r="E410" s="37"/>
      <c r="F410" s="37"/>
      <c r="G410" s="37"/>
      <c r="H410" s="36"/>
      <c r="I410" s="36"/>
    </row>
    <row r="411" spans="4:9" ht="12.75">
      <c r="D411" s="36"/>
      <c r="E411" s="37"/>
      <c r="F411" s="37"/>
      <c r="G411" s="37"/>
      <c r="H411" s="36"/>
      <c r="I411" s="36"/>
    </row>
    <row r="412" spans="4:9" ht="12.75">
      <c r="D412" s="36"/>
      <c r="E412" s="37"/>
      <c r="F412" s="37"/>
      <c r="G412" s="37"/>
      <c r="H412" s="36"/>
      <c r="I412" s="36"/>
    </row>
    <row r="413" spans="4:9" ht="12.75">
      <c r="D413" s="36"/>
      <c r="E413" s="37"/>
      <c r="F413" s="37"/>
      <c r="G413" s="37"/>
      <c r="H413" s="36"/>
      <c r="I413" s="36"/>
    </row>
    <row r="414" spans="4:9" ht="12.75">
      <c r="D414" s="36"/>
      <c r="E414" s="37"/>
      <c r="F414" s="37"/>
      <c r="G414" s="37"/>
      <c r="H414" s="36"/>
      <c r="I414" s="36"/>
    </row>
    <row r="415" spans="4:9" ht="12.75">
      <c r="D415" s="36"/>
      <c r="E415" s="37"/>
      <c r="F415" s="37"/>
      <c r="G415" s="37"/>
      <c r="H415" s="36"/>
      <c r="I415" s="36"/>
    </row>
    <row r="416" spans="4:9" ht="12.75">
      <c r="D416" s="36"/>
      <c r="E416" s="37"/>
      <c r="F416" s="37"/>
      <c r="G416" s="37"/>
      <c r="H416" s="36"/>
      <c r="I416" s="36"/>
    </row>
    <row r="417" spans="4:9" ht="12.75">
      <c r="D417" s="36"/>
      <c r="E417" s="37"/>
      <c r="F417" s="37"/>
      <c r="G417" s="37"/>
      <c r="H417" s="36"/>
      <c r="I417" s="36"/>
    </row>
    <row r="418" spans="4:9" ht="12.75">
      <c r="D418" s="36"/>
      <c r="E418" s="37"/>
      <c r="F418" s="37"/>
      <c r="G418" s="37"/>
      <c r="H418" s="36"/>
      <c r="I418" s="36"/>
    </row>
    <row r="419" spans="4:9" ht="12.75">
      <c r="D419" s="36"/>
      <c r="E419" s="37"/>
      <c r="F419" s="37"/>
      <c r="G419" s="37"/>
      <c r="H419" s="36"/>
      <c r="I419" s="36"/>
    </row>
    <row r="420" spans="4:9" ht="12.75">
      <c r="D420" s="36"/>
      <c r="E420" s="37"/>
      <c r="F420" s="37"/>
      <c r="G420" s="37"/>
      <c r="H420" s="36"/>
      <c r="I420" s="36"/>
    </row>
    <row r="421" spans="4:9" ht="12.75">
      <c r="D421" s="36"/>
      <c r="E421" s="37"/>
      <c r="F421" s="37"/>
      <c r="G421" s="37"/>
      <c r="H421" s="36"/>
      <c r="I421" s="36"/>
    </row>
    <row r="422" spans="4:9" ht="12.75">
      <c r="D422" s="36"/>
      <c r="E422" s="37"/>
      <c r="F422" s="37"/>
      <c r="G422" s="37"/>
      <c r="H422" s="36"/>
      <c r="I422" s="36"/>
    </row>
    <row r="423" spans="4:9" ht="12.75">
      <c r="D423" s="36"/>
      <c r="E423" s="37"/>
      <c r="F423" s="37"/>
      <c r="G423" s="37"/>
      <c r="H423" s="36"/>
      <c r="I423" s="36"/>
    </row>
    <row r="424" spans="4:9" ht="12.75">
      <c r="D424" s="36"/>
      <c r="E424" s="37"/>
      <c r="F424" s="37"/>
      <c r="G424" s="37"/>
      <c r="H424" s="36"/>
      <c r="I424" s="36"/>
    </row>
    <row r="425" spans="4:9" ht="12.75">
      <c r="D425" s="36"/>
      <c r="E425" s="37"/>
      <c r="F425" s="37"/>
      <c r="G425" s="37"/>
      <c r="H425" s="36"/>
      <c r="I425" s="36"/>
    </row>
    <row r="426" spans="4:9" ht="12.75">
      <c r="D426" s="36"/>
      <c r="E426" s="37"/>
      <c r="F426" s="37"/>
      <c r="G426" s="37"/>
      <c r="H426" s="36"/>
      <c r="I426" s="36"/>
    </row>
    <row r="427" spans="4:9" ht="12.75">
      <c r="D427" s="36"/>
      <c r="E427" s="37"/>
      <c r="F427" s="37"/>
      <c r="G427" s="37"/>
      <c r="H427" s="36"/>
      <c r="I427" s="36"/>
    </row>
    <row r="428" spans="4:9" ht="12.75">
      <c r="D428" s="36"/>
      <c r="E428" s="37"/>
      <c r="F428" s="37"/>
      <c r="G428" s="37"/>
      <c r="H428" s="36"/>
      <c r="I428" s="36"/>
    </row>
    <row r="429" spans="4:9" ht="12.75">
      <c r="D429" s="36"/>
      <c r="E429" s="37"/>
      <c r="F429" s="37"/>
      <c r="G429" s="37"/>
      <c r="H429" s="36"/>
      <c r="I429" s="36"/>
    </row>
    <row r="430" spans="4:9" ht="12.75">
      <c r="D430" s="36"/>
      <c r="E430" s="37"/>
      <c r="F430" s="37"/>
      <c r="G430" s="37"/>
      <c r="H430" s="36"/>
      <c r="I430" s="36"/>
    </row>
    <row r="431" spans="4:9" ht="12.75">
      <c r="D431" s="36"/>
      <c r="E431" s="37"/>
      <c r="F431" s="37"/>
      <c r="G431" s="37"/>
      <c r="H431" s="36"/>
      <c r="I431" s="36"/>
    </row>
    <row r="432" spans="4:9" ht="12.75">
      <c r="D432" s="36"/>
      <c r="E432" s="37"/>
      <c r="F432" s="37"/>
      <c r="G432" s="37"/>
      <c r="H432" s="36"/>
      <c r="I432" s="36"/>
    </row>
    <row r="433" spans="4:9" ht="12.75">
      <c r="D433" s="36"/>
      <c r="E433" s="37"/>
      <c r="F433" s="37"/>
      <c r="G433" s="37"/>
      <c r="H433" s="36"/>
      <c r="I433" s="36"/>
    </row>
    <row r="434" spans="4:9" ht="12.75">
      <c r="D434" s="36"/>
      <c r="E434" s="37"/>
      <c r="F434" s="37"/>
      <c r="G434" s="37"/>
      <c r="H434" s="36"/>
      <c r="I434" s="36"/>
    </row>
    <row r="435" spans="4:9" ht="12.75">
      <c r="D435" s="36"/>
      <c r="E435" s="37"/>
      <c r="F435" s="37"/>
      <c r="G435" s="37"/>
      <c r="H435" s="36"/>
      <c r="I435" s="36"/>
    </row>
    <row r="436" spans="4:9" ht="12.75">
      <c r="D436" s="36"/>
      <c r="E436" s="37"/>
      <c r="F436" s="37"/>
      <c r="G436" s="37"/>
      <c r="H436" s="36"/>
      <c r="I436" s="36"/>
    </row>
    <row r="437" spans="4:9" ht="12.75">
      <c r="D437" s="36"/>
      <c r="E437" s="37"/>
      <c r="F437" s="37"/>
      <c r="G437" s="37"/>
      <c r="H437" s="36"/>
      <c r="I437" s="36"/>
    </row>
    <row r="438" spans="4:9" ht="12.75">
      <c r="D438" s="36"/>
      <c r="E438" s="37"/>
      <c r="F438" s="37"/>
      <c r="G438" s="37"/>
      <c r="H438" s="36"/>
      <c r="I438" s="36"/>
    </row>
    <row r="439" spans="4:9" ht="12.75">
      <c r="D439" s="36"/>
      <c r="E439" s="37"/>
      <c r="F439" s="37"/>
      <c r="G439" s="37"/>
      <c r="H439" s="36"/>
      <c r="I439" s="36"/>
    </row>
    <row r="440" spans="4:9" ht="12.75">
      <c r="D440" s="36"/>
      <c r="E440" s="37"/>
      <c r="F440" s="37"/>
      <c r="G440" s="37"/>
      <c r="H440" s="36"/>
      <c r="I440" s="36"/>
    </row>
    <row r="441" spans="4:9" ht="12.75">
      <c r="D441" s="36"/>
      <c r="E441" s="37"/>
      <c r="F441" s="37"/>
      <c r="G441" s="37"/>
      <c r="H441" s="36"/>
      <c r="I441" s="36"/>
    </row>
    <row r="442" spans="4:9" ht="12.75">
      <c r="D442" s="36"/>
      <c r="E442" s="37"/>
      <c r="F442" s="37"/>
      <c r="G442" s="37"/>
      <c r="H442" s="36"/>
      <c r="I442" s="36"/>
    </row>
    <row r="443" spans="4:9" ht="12.75">
      <c r="D443" s="36"/>
      <c r="E443" s="37"/>
      <c r="F443" s="37"/>
      <c r="G443" s="37"/>
      <c r="H443" s="36"/>
      <c r="I443" s="36"/>
    </row>
    <row r="444" spans="4:9" ht="12.75">
      <c r="D444" s="36"/>
      <c r="E444" s="37"/>
      <c r="F444" s="37"/>
      <c r="G444" s="37"/>
      <c r="H444" s="36"/>
      <c r="I444" s="36"/>
    </row>
    <row r="445" spans="4:9" ht="12.75">
      <c r="D445" s="36"/>
      <c r="E445" s="37"/>
      <c r="F445" s="37"/>
      <c r="G445" s="37"/>
      <c r="H445" s="36"/>
      <c r="I445" s="36"/>
    </row>
    <row r="446" spans="4:9" ht="12.75">
      <c r="D446" s="36"/>
      <c r="E446" s="37"/>
      <c r="F446" s="37"/>
      <c r="G446" s="37"/>
      <c r="H446" s="36"/>
      <c r="I446" s="36"/>
    </row>
    <row r="447" spans="4:9" ht="12.75">
      <c r="D447" s="36"/>
      <c r="E447" s="37"/>
      <c r="F447" s="37"/>
      <c r="G447" s="37"/>
      <c r="H447" s="36"/>
      <c r="I447" s="36"/>
    </row>
    <row r="448" spans="4:9" ht="12.75">
      <c r="D448" s="36"/>
      <c r="E448" s="37"/>
      <c r="F448" s="37"/>
      <c r="G448" s="37"/>
      <c r="H448" s="36"/>
      <c r="I448" s="36"/>
    </row>
    <row r="449" spans="4:9" ht="12.75">
      <c r="D449" s="36"/>
      <c r="E449" s="37"/>
      <c r="F449" s="37"/>
      <c r="G449" s="37"/>
      <c r="H449" s="36"/>
      <c r="I449" s="36"/>
    </row>
    <row r="450" spans="4:9" ht="12.75">
      <c r="D450" s="36"/>
      <c r="E450" s="37"/>
      <c r="F450" s="37"/>
      <c r="G450" s="37"/>
      <c r="H450" s="36"/>
      <c r="I450" s="36"/>
    </row>
    <row r="451" spans="4:9" ht="12.75">
      <c r="D451" s="36"/>
      <c r="E451" s="37"/>
      <c r="F451" s="37"/>
      <c r="G451" s="37"/>
      <c r="H451" s="36"/>
      <c r="I451" s="36"/>
    </row>
    <row r="452" spans="4:9" ht="12.75">
      <c r="D452" s="36"/>
      <c r="E452" s="37"/>
      <c r="F452" s="37"/>
      <c r="G452" s="37"/>
      <c r="H452" s="36"/>
      <c r="I452" s="36"/>
    </row>
    <row r="453" spans="4:9" ht="12.75">
      <c r="D453" s="36"/>
      <c r="E453" s="37"/>
      <c r="F453" s="37"/>
      <c r="G453" s="37"/>
      <c r="H453" s="36"/>
      <c r="I453" s="36"/>
    </row>
    <row r="454" spans="4:9" ht="12.75">
      <c r="D454" s="36"/>
      <c r="E454" s="37"/>
      <c r="F454" s="37"/>
      <c r="G454" s="37"/>
      <c r="H454" s="36"/>
      <c r="I454" s="36"/>
    </row>
    <row r="455" spans="4:9" ht="12.75">
      <c r="D455" s="36"/>
      <c r="E455" s="37"/>
      <c r="F455" s="37"/>
      <c r="G455" s="37"/>
      <c r="H455" s="36"/>
      <c r="I455" s="36"/>
    </row>
    <row r="456" spans="4:9" ht="12.75">
      <c r="D456" s="36"/>
      <c r="E456" s="37"/>
      <c r="F456" s="37"/>
      <c r="G456" s="37"/>
      <c r="H456" s="36"/>
      <c r="I456" s="36"/>
    </row>
    <row r="457" spans="4:9" ht="12.75">
      <c r="D457" s="36"/>
      <c r="E457" s="37"/>
      <c r="F457" s="37"/>
      <c r="G457" s="37"/>
      <c r="H457" s="36"/>
      <c r="I457" s="36"/>
    </row>
    <row r="458" spans="4:9" ht="12.75">
      <c r="D458" s="36"/>
      <c r="E458" s="37"/>
      <c r="F458" s="37"/>
      <c r="G458" s="37"/>
      <c r="H458" s="36"/>
      <c r="I458" s="36"/>
    </row>
    <row r="459" spans="4:9" ht="12.75">
      <c r="D459" s="36"/>
      <c r="E459" s="37"/>
      <c r="F459" s="37"/>
      <c r="G459" s="37"/>
      <c r="H459" s="36"/>
      <c r="I459" s="36"/>
    </row>
    <row r="460" spans="4:9" ht="12.75">
      <c r="D460" s="36"/>
      <c r="E460" s="37"/>
      <c r="F460" s="37"/>
      <c r="G460" s="37"/>
      <c r="H460" s="36"/>
      <c r="I460" s="36"/>
    </row>
    <row r="461" spans="4:9" ht="12.75">
      <c r="D461" s="36"/>
      <c r="E461" s="37"/>
      <c r="F461" s="37"/>
      <c r="G461" s="37"/>
      <c r="H461" s="36"/>
      <c r="I461" s="36"/>
    </row>
    <row r="462" spans="4:9" ht="12.75">
      <c r="D462" s="36"/>
      <c r="E462" s="37"/>
      <c r="F462" s="37"/>
      <c r="G462" s="37"/>
      <c r="H462" s="36"/>
      <c r="I462" s="36"/>
    </row>
    <row r="463" spans="4:9" ht="12.75">
      <c r="D463" s="36"/>
      <c r="E463" s="37"/>
      <c r="F463" s="37"/>
      <c r="G463" s="37"/>
      <c r="H463" s="36"/>
      <c r="I463" s="36"/>
    </row>
    <row r="464" spans="4:9" ht="12.75">
      <c r="D464" s="36"/>
      <c r="E464" s="37"/>
      <c r="F464" s="37"/>
      <c r="G464" s="37"/>
      <c r="H464" s="36"/>
      <c r="I464" s="36"/>
    </row>
    <row r="465" spans="4:9" ht="12.75">
      <c r="D465" s="36"/>
      <c r="E465" s="37"/>
      <c r="F465" s="37"/>
      <c r="G465" s="37"/>
      <c r="H465" s="36"/>
      <c r="I465" s="36"/>
    </row>
    <row r="466" spans="4:9" ht="12.75">
      <c r="D466" s="36"/>
      <c r="E466" s="37"/>
      <c r="F466" s="37"/>
      <c r="G466" s="37"/>
      <c r="H466" s="36"/>
      <c r="I466" s="36"/>
    </row>
    <row r="467" spans="4:9" ht="12.75">
      <c r="D467" s="36"/>
      <c r="E467" s="37"/>
      <c r="F467" s="37"/>
      <c r="G467" s="37"/>
      <c r="H467" s="36"/>
      <c r="I467" s="36"/>
    </row>
    <row r="468" spans="4:9" ht="12.75">
      <c r="D468" s="36"/>
      <c r="E468" s="37"/>
      <c r="F468" s="37"/>
      <c r="G468" s="37"/>
      <c r="H468" s="36"/>
      <c r="I468" s="36"/>
    </row>
    <row r="469" spans="4:9" ht="12.75">
      <c r="D469" s="36"/>
      <c r="E469" s="37"/>
      <c r="F469" s="37"/>
      <c r="G469" s="37"/>
      <c r="H469" s="36"/>
      <c r="I469" s="36"/>
    </row>
    <row r="470" spans="4:9" ht="12.75">
      <c r="D470" s="36"/>
      <c r="E470" s="37"/>
      <c r="F470" s="37"/>
      <c r="G470" s="37"/>
      <c r="H470" s="36"/>
      <c r="I470" s="36"/>
    </row>
    <row r="471" spans="4:9" ht="12.75">
      <c r="D471" s="36"/>
      <c r="E471" s="37"/>
      <c r="F471" s="37"/>
      <c r="G471" s="37"/>
      <c r="H471" s="36"/>
      <c r="I471" s="36"/>
    </row>
    <row r="472" spans="4:9" ht="12.75">
      <c r="D472" s="36"/>
      <c r="E472" s="37"/>
      <c r="F472" s="37"/>
      <c r="G472" s="37"/>
      <c r="H472" s="36"/>
      <c r="I472" s="36"/>
    </row>
    <row r="473" spans="4:9" ht="12.75">
      <c r="D473" s="36"/>
      <c r="E473" s="37"/>
      <c r="F473" s="37"/>
      <c r="G473" s="37"/>
      <c r="H473" s="36"/>
      <c r="I473" s="36"/>
    </row>
    <row r="474" spans="4:9" ht="12.75">
      <c r="D474" s="36"/>
      <c r="E474" s="37"/>
      <c r="F474" s="37"/>
      <c r="G474" s="37"/>
      <c r="H474" s="36"/>
      <c r="I474" s="36"/>
    </row>
    <row r="475" spans="4:9" ht="12.75">
      <c r="D475" s="36"/>
      <c r="E475" s="37"/>
      <c r="F475" s="37"/>
      <c r="G475" s="37"/>
      <c r="H475" s="36"/>
      <c r="I475" s="36"/>
    </row>
    <row r="476" spans="4:9" ht="12.75">
      <c r="D476" s="36"/>
      <c r="E476" s="37"/>
      <c r="F476" s="37"/>
      <c r="G476" s="37"/>
      <c r="H476" s="36"/>
      <c r="I476" s="36"/>
    </row>
    <row r="477" spans="4:9" ht="12.75">
      <c r="D477" s="36"/>
      <c r="E477" s="37"/>
      <c r="F477" s="37"/>
      <c r="G477" s="37"/>
      <c r="H477" s="36"/>
      <c r="I477" s="36"/>
    </row>
    <row r="478" spans="4:9" ht="12.75">
      <c r="D478" s="36"/>
      <c r="E478" s="37"/>
      <c r="F478" s="37"/>
      <c r="G478" s="37"/>
      <c r="H478" s="36"/>
      <c r="I478" s="36"/>
    </row>
    <row r="479" spans="4:9" ht="12.75">
      <c r="D479" s="36"/>
      <c r="E479" s="37"/>
      <c r="F479" s="37"/>
      <c r="G479" s="37"/>
      <c r="H479" s="36"/>
      <c r="I479" s="36"/>
    </row>
    <row r="480" spans="4:9" ht="12.75">
      <c r="D480" s="36"/>
      <c r="E480" s="37"/>
      <c r="F480" s="37"/>
      <c r="G480" s="37"/>
      <c r="H480" s="36"/>
      <c r="I480" s="36"/>
    </row>
    <row r="481" spans="4:9" ht="12.75">
      <c r="D481" s="36"/>
      <c r="E481" s="37"/>
      <c r="F481" s="37"/>
      <c r="G481" s="37"/>
      <c r="H481" s="36"/>
      <c r="I481" s="36"/>
    </row>
    <row r="482" spans="4:9" ht="12.75">
      <c r="D482" s="36"/>
      <c r="E482" s="37"/>
      <c r="F482" s="37"/>
      <c r="G482" s="37"/>
      <c r="H482" s="36"/>
      <c r="I482" s="36"/>
    </row>
    <row r="483" spans="4:9" ht="12.75">
      <c r="D483" s="36"/>
      <c r="E483" s="37"/>
      <c r="F483" s="37"/>
      <c r="G483" s="37"/>
      <c r="H483" s="36"/>
      <c r="I483" s="36"/>
    </row>
    <row r="484" spans="4:9" ht="12.75">
      <c r="D484" s="36"/>
      <c r="E484" s="37"/>
      <c r="F484" s="37"/>
      <c r="G484" s="37"/>
      <c r="H484" s="36"/>
      <c r="I484" s="36"/>
    </row>
    <row r="485" spans="4:9" ht="12.75">
      <c r="D485" s="36"/>
      <c r="E485" s="37"/>
      <c r="F485" s="37"/>
      <c r="G485" s="37"/>
      <c r="H485" s="36"/>
      <c r="I485" s="36"/>
    </row>
    <row r="486" spans="4:9" ht="12.75">
      <c r="D486" s="36"/>
      <c r="E486" s="37"/>
      <c r="F486" s="37"/>
      <c r="G486" s="37"/>
      <c r="H486" s="36"/>
      <c r="I486" s="36"/>
    </row>
    <row r="487" spans="4:9" ht="12.75">
      <c r="D487" s="36"/>
      <c r="E487" s="37"/>
      <c r="F487" s="37"/>
      <c r="G487" s="37"/>
      <c r="H487" s="36"/>
      <c r="I487" s="36"/>
    </row>
    <row r="488" spans="4:9" ht="12.75">
      <c r="D488" s="36"/>
      <c r="E488" s="37"/>
      <c r="F488" s="37"/>
      <c r="G488" s="37"/>
      <c r="H488" s="36"/>
      <c r="I488" s="36"/>
    </row>
    <row r="489" spans="4:9" ht="12.75">
      <c r="D489" s="36"/>
      <c r="E489" s="37"/>
      <c r="F489" s="37"/>
      <c r="G489" s="37"/>
      <c r="H489" s="36"/>
      <c r="I489" s="36"/>
    </row>
    <row r="490" spans="4:9" ht="12.75">
      <c r="D490" s="36"/>
      <c r="E490" s="37"/>
      <c r="F490" s="37"/>
      <c r="G490" s="37"/>
      <c r="H490" s="36"/>
      <c r="I490" s="36"/>
    </row>
    <row r="491" spans="4:9" ht="12.75">
      <c r="D491" s="36"/>
      <c r="E491" s="37"/>
      <c r="F491" s="37"/>
      <c r="G491" s="37"/>
      <c r="H491" s="36"/>
      <c r="I491" s="36"/>
    </row>
    <row r="492" spans="4:9" ht="12.75">
      <c r="D492" s="36"/>
      <c r="E492" s="37"/>
      <c r="F492" s="37"/>
      <c r="G492" s="37"/>
      <c r="H492" s="36"/>
      <c r="I492" s="36"/>
    </row>
    <row r="493" spans="4:9" ht="12.75">
      <c r="D493" s="36"/>
      <c r="E493" s="37"/>
      <c r="F493" s="37"/>
      <c r="G493" s="37"/>
      <c r="H493" s="36"/>
      <c r="I493" s="36"/>
    </row>
    <row r="494" spans="4:9" ht="12.75">
      <c r="D494" s="36"/>
      <c r="E494" s="37"/>
      <c r="F494" s="37"/>
      <c r="G494" s="37"/>
      <c r="H494" s="36"/>
      <c r="I494" s="36"/>
    </row>
    <row r="495" spans="4:9" ht="12.75">
      <c r="D495" s="36"/>
      <c r="E495" s="37"/>
      <c r="F495" s="37"/>
      <c r="G495" s="37"/>
      <c r="H495" s="36"/>
      <c r="I495" s="36"/>
    </row>
    <row r="496" spans="4:9" ht="12.75">
      <c r="D496" s="36"/>
      <c r="E496" s="37"/>
      <c r="F496" s="37"/>
      <c r="G496" s="37"/>
      <c r="H496" s="36"/>
      <c r="I496" s="36"/>
    </row>
    <row r="497" spans="4:9" ht="12.75">
      <c r="D497" s="36"/>
      <c r="E497" s="37"/>
      <c r="F497" s="37"/>
      <c r="G497" s="37"/>
      <c r="H497" s="36"/>
      <c r="I497" s="36"/>
    </row>
    <row r="498" spans="4:9" ht="12.75">
      <c r="D498" s="36"/>
      <c r="E498" s="37"/>
      <c r="F498" s="37"/>
      <c r="G498" s="37"/>
      <c r="H498" s="36"/>
      <c r="I498" s="36"/>
    </row>
    <row r="499" spans="4:9" ht="12.75">
      <c r="D499" s="36"/>
      <c r="E499" s="37"/>
      <c r="F499" s="37"/>
      <c r="G499" s="37"/>
      <c r="H499" s="36"/>
      <c r="I499" s="36"/>
    </row>
    <row r="500" spans="4:9" ht="12.75">
      <c r="D500" s="36"/>
      <c r="E500" s="37"/>
      <c r="F500" s="37"/>
      <c r="G500" s="37"/>
      <c r="H500" s="36"/>
      <c r="I500" s="36"/>
    </row>
    <row r="501" spans="4:9" ht="12.75">
      <c r="D501" s="36"/>
      <c r="E501" s="37"/>
      <c r="F501" s="37"/>
      <c r="G501" s="37"/>
      <c r="H501" s="36"/>
      <c r="I501" s="36"/>
    </row>
    <row r="502" spans="4:9" ht="12.75">
      <c r="D502" s="36"/>
      <c r="E502" s="37"/>
      <c r="F502" s="37"/>
      <c r="G502" s="37"/>
      <c r="H502" s="36"/>
      <c r="I502" s="36"/>
    </row>
    <row r="503" spans="4:9" ht="12.75">
      <c r="D503" s="36"/>
      <c r="E503" s="37"/>
      <c r="F503" s="37"/>
      <c r="G503" s="37"/>
      <c r="H503" s="36"/>
      <c r="I503" s="36"/>
    </row>
    <row r="504" spans="4:9" ht="12.75">
      <c r="D504" s="36"/>
      <c r="E504" s="37"/>
      <c r="F504" s="37"/>
      <c r="G504" s="37"/>
      <c r="H504" s="36"/>
      <c r="I504" s="36"/>
    </row>
    <row r="505" spans="4:9" ht="12.75">
      <c r="D505" s="36"/>
      <c r="E505" s="37"/>
      <c r="F505" s="37"/>
      <c r="G505" s="37"/>
      <c r="H505" s="36"/>
      <c r="I505" s="36"/>
    </row>
    <row r="506" spans="4:9" ht="12.75">
      <c r="D506" s="36"/>
      <c r="E506" s="37"/>
      <c r="F506" s="37"/>
      <c r="G506" s="37"/>
      <c r="H506" s="36"/>
      <c r="I506" s="36"/>
    </row>
    <row r="507" spans="4:9" ht="12.75">
      <c r="D507" s="36"/>
      <c r="E507" s="37"/>
      <c r="F507" s="37"/>
      <c r="G507" s="37"/>
      <c r="H507" s="36"/>
      <c r="I507" s="36"/>
    </row>
    <row r="508" spans="4:9" ht="12.75">
      <c r="D508" s="36"/>
      <c r="E508" s="37"/>
      <c r="F508" s="37"/>
      <c r="G508" s="37"/>
      <c r="H508" s="36"/>
      <c r="I508" s="36"/>
    </row>
    <row r="509" spans="4:9" ht="12.75">
      <c r="D509" s="36"/>
      <c r="E509" s="37"/>
      <c r="F509" s="37"/>
      <c r="G509" s="37"/>
      <c r="H509" s="36"/>
      <c r="I509" s="36"/>
    </row>
    <row r="510" spans="4:9" ht="12.75">
      <c r="D510" s="36"/>
      <c r="E510" s="37"/>
      <c r="F510" s="37"/>
      <c r="G510" s="37"/>
      <c r="H510" s="36"/>
      <c r="I510" s="36"/>
    </row>
    <row r="511" spans="4:9" ht="12.75">
      <c r="D511" s="36"/>
      <c r="E511" s="37"/>
      <c r="F511" s="37"/>
      <c r="G511" s="37"/>
      <c r="H511" s="36"/>
      <c r="I511" s="36"/>
    </row>
    <row r="512" spans="4:9" ht="12.75">
      <c r="D512" s="36"/>
      <c r="E512" s="37"/>
      <c r="F512" s="37"/>
      <c r="G512" s="37"/>
      <c r="H512" s="36"/>
      <c r="I512" s="36"/>
    </row>
    <row r="513" spans="4:9" ht="12.75">
      <c r="D513" s="36"/>
      <c r="E513" s="37"/>
      <c r="F513" s="37"/>
      <c r="G513" s="37"/>
      <c r="H513" s="36"/>
      <c r="I513" s="36"/>
    </row>
    <row r="514" spans="4:9" ht="12.75">
      <c r="D514" s="36"/>
      <c r="E514" s="37"/>
      <c r="F514" s="37"/>
      <c r="G514" s="37"/>
      <c r="H514" s="36"/>
      <c r="I514" s="36"/>
    </row>
    <row r="515" spans="4:9" ht="12.75">
      <c r="D515" s="36"/>
      <c r="E515" s="37"/>
      <c r="F515" s="37"/>
      <c r="G515" s="37"/>
      <c r="H515" s="36"/>
      <c r="I515" s="36"/>
    </row>
    <row r="516" spans="4:9" ht="12.75">
      <c r="D516" s="36"/>
      <c r="E516" s="37"/>
      <c r="F516" s="37"/>
      <c r="G516" s="37"/>
      <c r="H516" s="36"/>
      <c r="I516" s="36"/>
    </row>
    <row r="517" spans="4:9" ht="12.75">
      <c r="D517" s="36"/>
      <c r="E517" s="37"/>
      <c r="F517" s="37"/>
      <c r="G517" s="37"/>
      <c r="H517" s="36"/>
      <c r="I517" s="36"/>
    </row>
    <row r="518" spans="4:9" ht="12.75">
      <c r="D518" s="36"/>
      <c r="E518" s="37"/>
      <c r="F518" s="37"/>
      <c r="G518" s="37"/>
      <c r="H518" s="36"/>
      <c r="I518" s="36"/>
    </row>
    <row r="519" spans="4:9" ht="12.75">
      <c r="D519" s="36"/>
      <c r="E519" s="37"/>
      <c r="F519" s="37"/>
      <c r="G519" s="37"/>
      <c r="H519" s="36"/>
      <c r="I519" s="36"/>
    </row>
    <row r="520" spans="4:9" ht="12.75">
      <c r="D520" s="36"/>
      <c r="E520" s="37"/>
      <c r="F520" s="37"/>
      <c r="G520" s="37"/>
      <c r="H520" s="36"/>
      <c r="I520" s="36"/>
    </row>
    <row r="521" spans="4:9" ht="12.75">
      <c r="D521" s="36"/>
      <c r="E521" s="36"/>
      <c r="F521" s="36"/>
      <c r="G521" s="36"/>
      <c r="H521" s="36"/>
      <c r="I521" s="36"/>
    </row>
    <row r="522" spans="4:9" ht="12.75">
      <c r="D522" s="36"/>
      <c r="E522" s="36"/>
      <c r="F522" s="36"/>
      <c r="G522" s="36"/>
      <c r="H522" s="36"/>
      <c r="I522" s="36"/>
    </row>
    <row r="523" spans="4:9" ht="12.75">
      <c r="D523" s="36"/>
      <c r="E523" s="36"/>
      <c r="F523" s="36"/>
      <c r="G523" s="36"/>
      <c r="H523" s="36"/>
      <c r="I523" s="36"/>
    </row>
    <row r="524" spans="4:9" ht="12.75">
      <c r="D524" s="36"/>
      <c r="E524" s="36"/>
      <c r="F524" s="36"/>
      <c r="G524" s="36"/>
      <c r="H524" s="36"/>
      <c r="I524" s="36"/>
    </row>
    <row r="525" spans="4:9" ht="12.75">
      <c r="D525" s="36"/>
      <c r="E525" s="36"/>
      <c r="F525" s="36"/>
      <c r="G525" s="36"/>
      <c r="H525" s="36"/>
      <c r="I525" s="36"/>
    </row>
    <row r="526" spans="4:9" ht="12.75">
      <c r="D526" s="36"/>
      <c r="E526" s="36"/>
      <c r="F526" s="36"/>
      <c r="G526" s="36"/>
      <c r="H526" s="36"/>
      <c r="I526" s="36"/>
    </row>
    <row r="527" spans="4:9" ht="12.75">
      <c r="D527" s="36"/>
      <c r="E527" s="36"/>
      <c r="F527" s="36"/>
      <c r="G527" s="36"/>
      <c r="H527" s="36"/>
      <c r="I527" s="36"/>
    </row>
    <row r="528" spans="4:9" ht="12.75">
      <c r="D528" s="36"/>
      <c r="E528" s="36"/>
      <c r="F528" s="36"/>
      <c r="G528" s="36"/>
      <c r="H528" s="36"/>
      <c r="I528" s="36"/>
    </row>
    <row r="529" spans="4:9" ht="12.75">
      <c r="D529" s="36"/>
      <c r="E529" s="36"/>
      <c r="F529" s="36"/>
      <c r="G529" s="36"/>
      <c r="H529" s="36"/>
      <c r="I529" s="36"/>
    </row>
    <row r="530" spans="4:9" ht="12.75">
      <c r="D530" s="36"/>
      <c r="E530" s="36"/>
      <c r="F530" s="36"/>
      <c r="G530" s="36"/>
      <c r="H530" s="36"/>
      <c r="I530" s="36"/>
    </row>
    <row r="531" spans="4:9" ht="12.75">
      <c r="D531" s="36"/>
      <c r="E531" s="36"/>
      <c r="F531" s="36"/>
      <c r="G531" s="36"/>
      <c r="H531" s="36"/>
      <c r="I531" s="36"/>
    </row>
    <row r="532" spans="4:9" ht="12.75">
      <c r="D532" s="36"/>
      <c r="E532" s="36"/>
      <c r="F532" s="36"/>
      <c r="G532" s="36"/>
      <c r="H532" s="36"/>
      <c r="I532" s="36"/>
    </row>
    <row r="533" spans="4:9" ht="12.75">
      <c r="D533" s="36"/>
      <c r="E533" s="36"/>
      <c r="F533" s="36"/>
      <c r="G533" s="36"/>
      <c r="H533" s="36"/>
      <c r="I533" s="36"/>
    </row>
    <row r="534" spans="4:9" ht="12.75">
      <c r="D534" s="36"/>
      <c r="E534" s="36"/>
      <c r="F534" s="36"/>
      <c r="G534" s="36"/>
      <c r="H534" s="36"/>
      <c r="I534" s="36"/>
    </row>
    <row r="535" spans="4:9" ht="12.75">
      <c r="D535" s="36"/>
      <c r="E535" s="36"/>
      <c r="F535" s="36"/>
      <c r="G535" s="36"/>
      <c r="H535" s="36"/>
      <c r="I535" s="36"/>
    </row>
    <row r="536" spans="4:9" ht="12.75">
      <c r="D536" s="36"/>
      <c r="E536" s="36"/>
      <c r="F536" s="36"/>
      <c r="G536" s="36"/>
      <c r="H536" s="36"/>
      <c r="I536" s="36"/>
    </row>
    <row r="537" spans="4:9" ht="12.75">
      <c r="D537" s="36"/>
      <c r="E537" s="36"/>
      <c r="F537" s="36"/>
      <c r="G537" s="36"/>
      <c r="H537" s="36"/>
      <c r="I537" s="36"/>
    </row>
    <row r="538" spans="4:9" ht="12.75">
      <c r="D538" s="36"/>
      <c r="E538" s="36"/>
      <c r="F538" s="36"/>
      <c r="G538" s="36"/>
      <c r="H538" s="36"/>
      <c r="I538" s="36"/>
    </row>
    <row r="539" spans="4:9" ht="12.75">
      <c r="D539" s="36"/>
      <c r="E539" s="36"/>
      <c r="F539" s="36"/>
      <c r="G539" s="36"/>
      <c r="H539" s="36"/>
      <c r="I539" s="36"/>
    </row>
    <row r="540" spans="4:9" ht="12.75">
      <c r="D540" s="36"/>
      <c r="E540" s="36"/>
      <c r="F540" s="36"/>
      <c r="G540" s="36"/>
      <c r="H540" s="36"/>
      <c r="I540" s="36"/>
    </row>
    <row r="541" spans="4:9" ht="12.75">
      <c r="D541" s="36"/>
      <c r="E541" s="36"/>
      <c r="F541" s="36"/>
      <c r="G541" s="36"/>
      <c r="H541" s="36"/>
      <c r="I541" s="36"/>
    </row>
    <row r="542" spans="4:9" ht="12.75">
      <c r="D542" s="36"/>
      <c r="E542" s="36"/>
      <c r="F542" s="36"/>
      <c r="G542" s="36"/>
      <c r="H542" s="36"/>
      <c r="I542" s="36"/>
    </row>
    <row r="543" spans="4:9" ht="12.75">
      <c r="D543" s="36"/>
      <c r="E543" s="36"/>
      <c r="F543" s="36"/>
      <c r="G543" s="36"/>
      <c r="H543" s="36"/>
      <c r="I543" s="36"/>
    </row>
    <row r="544" spans="4:9" ht="12.75">
      <c r="D544" s="36"/>
      <c r="E544" s="36"/>
      <c r="F544" s="36"/>
      <c r="G544" s="36"/>
      <c r="H544" s="36"/>
      <c r="I544" s="36"/>
    </row>
    <row r="545" spans="4:9" ht="12.75">
      <c r="D545" s="36"/>
      <c r="E545" s="36"/>
      <c r="F545" s="36"/>
      <c r="G545" s="36"/>
      <c r="H545" s="36"/>
      <c r="I545" s="36"/>
    </row>
    <row r="546" spans="4:9" ht="12.75">
      <c r="D546" s="36"/>
      <c r="E546" s="36"/>
      <c r="F546" s="36"/>
      <c r="G546" s="36"/>
      <c r="H546" s="36"/>
      <c r="I546" s="36"/>
    </row>
    <row r="547" spans="4:9" ht="12.75">
      <c r="D547" s="36"/>
      <c r="E547" s="36"/>
      <c r="F547" s="36"/>
      <c r="G547" s="36"/>
      <c r="H547" s="36"/>
      <c r="I547" s="36"/>
    </row>
    <row r="548" spans="4:9" ht="12.75">
      <c r="D548" s="36"/>
      <c r="E548" s="36"/>
      <c r="F548" s="36"/>
      <c r="G548" s="36"/>
      <c r="H548" s="36"/>
      <c r="I548" s="36"/>
    </row>
    <row r="549" spans="4:9" ht="12.75">
      <c r="D549" s="36"/>
      <c r="E549" s="36"/>
      <c r="F549" s="36"/>
      <c r="G549" s="36"/>
      <c r="H549" s="36"/>
      <c r="I549" s="36"/>
    </row>
    <row r="550" spans="4:9" ht="12.75">
      <c r="D550" s="36"/>
      <c r="E550" s="36"/>
      <c r="F550" s="36"/>
      <c r="G550" s="36"/>
      <c r="H550" s="36"/>
      <c r="I550" s="36"/>
    </row>
    <row r="551" spans="4:9" ht="12.75">
      <c r="D551" s="36"/>
      <c r="E551" s="36"/>
      <c r="F551" s="36"/>
      <c r="G551" s="36"/>
      <c r="H551" s="36"/>
      <c r="I551" s="36"/>
    </row>
    <row r="552" spans="4:9" ht="12.75">
      <c r="D552" s="36"/>
      <c r="E552" s="36"/>
      <c r="F552" s="36"/>
      <c r="G552" s="36"/>
      <c r="H552" s="36"/>
      <c r="I552" s="36"/>
    </row>
    <row r="553" spans="4:9" ht="12.75">
      <c r="D553" s="36"/>
      <c r="E553" s="36"/>
      <c r="F553" s="36"/>
      <c r="G553" s="36"/>
      <c r="H553" s="36"/>
      <c r="I553" s="36"/>
    </row>
    <row r="554" spans="4:9" ht="12.75">
      <c r="D554" s="36"/>
      <c r="E554" s="36"/>
      <c r="F554" s="36"/>
      <c r="G554" s="36"/>
      <c r="H554" s="36"/>
      <c r="I554" s="36"/>
    </row>
    <row r="555" spans="4:9" ht="12.75">
      <c r="D555" s="36"/>
      <c r="E555" s="36"/>
      <c r="F555" s="36"/>
      <c r="G555" s="36"/>
      <c r="H555" s="36"/>
      <c r="I555" s="36"/>
    </row>
    <row r="556" spans="4:9" ht="12.75">
      <c r="D556" s="36"/>
      <c r="E556" s="36"/>
      <c r="F556" s="36"/>
      <c r="G556" s="36"/>
      <c r="H556" s="36"/>
      <c r="I556" s="36"/>
    </row>
    <row r="557" spans="4:9" ht="12.75">
      <c r="D557" s="36"/>
      <c r="E557" s="36"/>
      <c r="F557" s="36"/>
      <c r="G557" s="36"/>
      <c r="H557" s="36"/>
      <c r="I557" s="36"/>
    </row>
    <row r="558" spans="4:9" ht="12.75">
      <c r="D558" s="36"/>
      <c r="E558" s="36"/>
      <c r="F558" s="36"/>
      <c r="G558" s="36"/>
      <c r="H558" s="36"/>
      <c r="I558" s="36"/>
    </row>
    <row r="559" spans="4:9" ht="12.75">
      <c r="D559" s="36"/>
      <c r="E559" s="36"/>
      <c r="F559" s="36"/>
      <c r="G559" s="36"/>
      <c r="H559" s="36"/>
      <c r="I559" s="36"/>
    </row>
    <row r="560" spans="4:9" ht="12.75">
      <c r="D560" s="36"/>
      <c r="E560" s="36"/>
      <c r="F560" s="36"/>
      <c r="G560" s="36"/>
      <c r="H560" s="36"/>
      <c r="I560" s="36"/>
    </row>
    <row r="561" spans="4:9" ht="12.75">
      <c r="D561" s="36"/>
      <c r="E561" s="36"/>
      <c r="F561" s="36"/>
      <c r="G561" s="36"/>
      <c r="H561" s="36"/>
      <c r="I561" s="36"/>
    </row>
    <row r="562" spans="4:9" ht="12.75">
      <c r="D562" s="36"/>
      <c r="E562" s="36"/>
      <c r="F562" s="36"/>
      <c r="G562" s="36"/>
      <c r="H562" s="36"/>
      <c r="I562" s="36"/>
    </row>
    <row r="563" spans="4:9" ht="12.75">
      <c r="D563" s="36"/>
      <c r="E563" s="36"/>
      <c r="F563" s="36"/>
      <c r="G563" s="36"/>
      <c r="H563" s="36"/>
      <c r="I563" s="36"/>
    </row>
    <row r="564" spans="4:9" ht="12.75">
      <c r="D564" s="36"/>
      <c r="E564" s="36"/>
      <c r="F564" s="36"/>
      <c r="G564" s="36"/>
      <c r="H564" s="36"/>
      <c r="I564" s="36"/>
    </row>
    <row r="565" spans="4:9" ht="12.75">
      <c r="D565" s="36"/>
      <c r="E565" s="36"/>
      <c r="F565" s="36"/>
      <c r="G565" s="36"/>
      <c r="H565" s="36"/>
      <c r="I565" s="36"/>
    </row>
    <row r="566" spans="4:9" ht="12.75">
      <c r="D566" s="36"/>
      <c r="E566" s="36"/>
      <c r="F566" s="36"/>
      <c r="G566" s="36"/>
      <c r="H566" s="36"/>
      <c r="I566" s="36"/>
    </row>
    <row r="567" spans="4:9" ht="12.75">
      <c r="D567" s="36"/>
      <c r="E567" s="36"/>
      <c r="F567" s="36"/>
      <c r="G567" s="36"/>
      <c r="H567" s="36"/>
      <c r="I567" s="36"/>
    </row>
    <row r="568" spans="4:9" ht="12.75">
      <c r="D568" s="36"/>
      <c r="E568" s="36"/>
      <c r="F568" s="36"/>
      <c r="G568" s="36"/>
      <c r="H568" s="36"/>
      <c r="I568" s="36"/>
    </row>
    <row r="569" spans="4:9" ht="12.75">
      <c r="D569" s="36"/>
      <c r="E569" s="36"/>
      <c r="F569" s="36"/>
      <c r="G569" s="36"/>
      <c r="H569" s="36"/>
      <c r="I569" s="36"/>
    </row>
    <row r="570" spans="4:9" ht="12.75">
      <c r="D570" s="36"/>
      <c r="E570" s="36"/>
      <c r="F570" s="36"/>
      <c r="G570" s="36"/>
      <c r="H570" s="36"/>
      <c r="I570" s="36"/>
    </row>
    <row r="571" spans="4:9" ht="12.75">
      <c r="D571" s="36"/>
      <c r="E571" s="36"/>
      <c r="F571" s="36"/>
      <c r="G571" s="36"/>
      <c r="H571" s="36"/>
      <c r="I571" s="36"/>
    </row>
    <row r="572" spans="4:9" ht="12.75">
      <c r="D572" s="36"/>
      <c r="E572" s="36"/>
      <c r="F572" s="36"/>
      <c r="G572" s="36"/>
      <c r="H572" s="36"/>
      <c r="I572" s="36"/>
    </row>
    <row r="573" spans="4:9" ht="12.75">
      <c r="D573" s="36"/>
      <c r="E573" s="36"/>
      <c r="F573" s="36"/>
      <c r="G573" s="36"/>
      <c r="H573" s="36"/>
      <c r="I573" s="36"/>
    </row>
    <row r="574" spans="4:9" ht="12.75">
      <c r="D574" s="36"/>
      <c r="E574" s="36"/>
      <c r="F574" s="36"/>
      <c r="G574" s="36"/>
      <c r="H574" s="36"/>
      <c r="I574" s="36"/>
    </row>
    <row r="575" spans="4:9" ht="12.75">
      <c r="D575" s="36"/>
      <c r="E575" s="36"/>
      <c r="F575" s="36"/>
      <c r="G575" s="36"/>
      <c r="H575" s="36"/>
      <c r="I575" s="36"/>
    </row>
    <row r="576" spans="4:9" ht="12.75">
      <c r="D576" s="36"/>
      <c r="E576" s="36"/>
      <c r="F576" s="36"/>
      <c r="G576" s="36"/>
      <c r="H576" s="36"/>
      <c r="I576" s="36"/>
    </row>
    <row r="577" spans="4:9" ht="12.75">
      <c r="D577" s="36"/>
      <c r="E577" s="36"/>
      <c r="F577" s="36"/>
      <c r="G577" s="36"/>
      <c r="H577" s="36"/>
      <c r="I577" s="36"/>
    </row>
    <row r="578" spans="4:9" ht="12.75">
      <c r="D578" s="36"/>
      <c r="E578" s="36"/>
      <c r="F578" s="36"/>
      <c r="G578" s="36"/>
      <c r="H578" s="36"/>
      <c r="I578" s="36"/>
    </row>
    <row r="579" spans="4:9" ht="12.75">
      <c r="D579" s="36"/>
      <c r="E579" s="36"/>
      <c r="F579" s="36"/>
      <c r="G579" s="36"/>
      <c r="H579" s="36"/>
      <c r="I579" s="36"/>
    </row>
    <row r="580" spans="4:9" ht="12.75">
      <c r="D580" s="36"/>
      <c r="E580" s="36"/>
      <c r="F580" s="36"/>
      <c r="G580" s="36"/>
      <c r="H580" s="36"/>
      <c r="I580" s="36"/>
    </row>
    <row r="581" spans="4:9" ht="12.75">
      <c r="D581" s="36"/>
      <c r="E581" s="36"/>
      <c r="F581" s="36"/>
      <c r="G581" s="36"/>
      <c r="H581" s="36"/>
      <c r="I581" s="36"/>
    </row>
    <row r="582" spans="4:9" ht="12.75">
      <c r="D582" s="36"/>
      <c r="E582" s="36"/>
      <c r="F582" s="36"/>
      <c r="G582" s="36"/>
      <c r="H582" s="36"/>
      <c r="I582" s="36"/>
    </row>
    <row r="583" spans="4:9" ht="12.75">
      <c r="D583" s="36"/>
      <c r="E583" s="36"/>
      <c r="F583" s="36"/>
      <c r="G583" s="36"/>
      <c r="H583" s="36"/>
      <c r="I583" s="36"/>
    </row>
    <row r="584" spans="4:9" ht="12.75">
      <c r="D584" s="36"/>
      <c r="E584" s="36"/>
      <c r="F584" s="36"/>
      <c r="G584" s="36"/>
      <c r="H584" s="36"/>
      <c r="I584" s="36"/>
    </row>
    <row r="585" spans="4:9" ht="12.75">
      <c r="D585" s="36"/>
      <c r="E585" s="36"/>
      <c r="F585" s="36"/>
      <c r="G585" s="36"/>
      <c r="H585" s="36"/>
      <c r="I585" s="36"/>
    </row>
    <row r="586" spans="4:9" ht="12.75">
      <c r="D586" s="36"/>
      <c r="E586" s="36"/>
      <c r="F586" s="36"/>
      <c r="G586" s="36"/>
      <c r="H586" s="36"/>
      <c r="I586" s="36"/>
    </row>
    <row r="587" spans="4:9" ht="12.75">
      <c r="D587" s="36"/>
      <c r="E587" s="36"/>
      <c r="F587" s="36"/>
      <c r="G587" s="36"/>
      <c r="H587" s="36"/>
      <c r="I587" s="36"/>
    </row>
    <row r="588" spans="4:9" ht="12.75">
      <c r="D588" s="36"/>
      <c r="E588" s="36"/>
      <c r="F588" s="36"/>
      <c r="G588" s="36"/>
      <c r="H588" s="36"/>
      <c r="I588" s="36"/>
    </row>
    <row r="589" spans="4:9" ht="12.75">
      <c r="D589" s="36"/>
      <c r="E589" s="36"/>
      <c r="F589" s="36"/>
      <c r="G589" s="36"/>
      <c r="H589" s="36"/>
      <c r="I589" s="36"/>
    </row>
    <row r="590" spans="4:9" ht="12.75">
      <c r="D590" s="36"/>
      <c r="E590" s="36"/>
      <c r="F590" s="36"/>
      <c r="G590" s="36"/>
      <c r="H590" s="36"/>
      <c r="I590" s="36"/>
    </row>
    <row r="591" spans="4:9" ht="12.75">
      <c r="D591" s="36"/>
      <c r="E591" s="36"/>
      <c r="F591" s="36"/>
      <c r="G591" s="36"/>
      <c r="H591" s="36"/>
      <c r="I591" s="36"/>
    </row>
    <row r="592" spans="4:9" ht="12.75">
      <c r="D592" s="36"/>
      <c r="E592" s="36"/>
      <c r="F592" s="36"/>
      <c r="G592" s="36"/>
      <c r="H592" s="36"/>
      <c r="I592" s="36"/>
    </row>
    <row r="593" spans="4:9" ht="12.75">
      <c r="D593" s="36"/>
      <c r="E593" s="36"/>
      <c r="F593" s="36"/>
      <c r="G593" s="36"/>
      <c r="H593" s="36"/>
      <c r="I593" s="36"/>
    </row>
    <row r="594" spans="4:9" ht="12.75">
      <c r="D594" s="36"/>
      <c r="E594" s="36"/>
      <c r="F594" s="36"/>
      <c r="G594" s="36"/>
      <c r="H594" s="36"/>
      <c r="I594" s="36"/>
    </row>
    <row r="595" spans="4:9" ht="12.75">
      <c r="D595" s="36"/>
      <c r="E595" s="36"/>
      <c r="F595" s="36"/>
      <c r="G595" s="36"/>
      <c r="H595" s="36"/>
      <c r="I595" s="36"/>
    </row>
    <row r="596" spans="4:9" ht="12.75">
      <c r="D596" s="36"/>
      <c r="E596" s="36"/>
      <c r="F596" s="36"/>
      <c r="G596" s="36"/>
      <c r="H596" s="36"/>
      <c r="I596" s="36"/>
    </row>
    <row r="597" spans="4:9" ht="12.75">
      <c r="D597" s="36"/>
      <c r="E597" s="36"/>
      <c r="F597" s="36"/>
      <c r="G597" s="36"/>
      <c r="H597" s="36"/>
      <c r="I597" s="36"/>
    </row>
    <row r="598" spans="4:9" ht="12.75">
      <c r="D598" s="36"/>
      <c r="E598" s="36"/>
      <c r="F598" s="36"/>
      <c r="G598" s="36"/>
      <c r="H598" s="36"/>
      <c r="I598" s="36"/>
    </row>
    <row r="599" spans="4:9" ht="12.75">
      <c r="D599" s="36"/>
      <c r="E599" s="36"/>
      <c r="F599" s="36"/>
      <c r="G599" s="36"/>
      <c r="H599" s="36"/>
      <c r="I599" s="36"/>
    </row>
    <row r="600" spans="4:9" ht="12.75">
      <c r="D600" s="36"/>
      <c r="E600" s="36"/>
      <c r="F600" s="36"/>
      <c r="G600" s="36"/>
      <c r="H600" s="36"/>
      <c r="I600" s="36"/>
    </row>
    <row r="601" spans="4:9" ht="12.75">
      <c r="D601" s="36"/>
      <c r="E601" s="36"/>
      <c r="F601" s="36"/>
      <c r="G601" s="36"/>
      <c r="H601" s="36"/>
      <c r="I601" s="36"/>
    </row>
    <row r="602" spans="4:9" ht="12.75">
      <c r="D602" s="36"/>
      <c r="E602" s="36"/>
      <c r="F602" s="36"/>
      <c r="G602" s="36"/>
      <c r="H602" s="36"/>
      <c r="I602" s="36"/>
    </row>
    <row r="603" spans="4:9" ht="12.75">
      <c r="D603" s="36"/>
      <c r="E603" s="36"/>
      <c r="F603" s="36"/>
      <c r="G603" s="36"/>
      <c r="H603" s="36"/>
      <c r="I603" s="36"/>
    </row>
    <row r="604" spans="4:9" ht="12.75">
      <c r="D604" s="36"/>
      <c r="E604" s="36"/>
      <c r="F604" s="36"/>
      <c r="G604" s="36"/>
      <c r="H604" s="36"/>
      <c r="I604" s="36"/>
    </row>
    <row r="605" spans="4:9" ht="12.75">
      <c r="D605" s="36"/>
      <c r="E605" s="36"/>
      <c r="F605" s="36"/>
      <c r="G605" s="36"/>
      <c r="H605" s="36"/>
      <c r="I605" s="36"/>
    </row>
    <row r="606" spans="4:9" ht="12.75">
      <c r="D606" s="36"/>
      <c r="E606" s="36"/>
      <c r="F606" s="36"/>
      <c r="G606" s="36"/>
      <c r="H606" s="36"/>
      <c r="I606" s="36"/>
    </row>
    <row r="607" spans="4:9" ht="12.75">
      <c r="D607" s="36"/>
      <c r="E607" s="36"/>
      <c r="F607" s="36"/>
      <c r="G607" s="36"/>
      <c r="H607" s="36"/>
      <c r="I607" s="36"/>
    </row>
    <row r="608" spans="4:9" ht="12.75">
      <c r="D608" s="36"/>
      <c r="E608" s="36"/>
      <c r="F608" s="36"/>
      <c r="G608" s="36"/>
      <c r="H608" s="36"/>
      <c r="I608" s="36"/>
    </row>
    <row r="609" spans="4:9" ht="12.75">
      <c r="D609" s="36"/>
      <c r="E609" s="36"/>
      <c r="F609" s="36"/>
      <c r="G609" s="36"/>
      <c r="H609" s="36"/>
      <c r="I609" s="36"/>
    </row>
    <row r="610" spans="4:9" ht="12.75">
      <c r="D610" s="36"/>
      <c r="E610" s="36"/>
      <c r="F610" s="36"/>
      <c r="G610" s="36"/>
      <c r="H610" s="36"/>
      <c r="I610" s="36"/>
    </row>
    <row r="611" spans="4:9" ht="12.75">
      <c r="D611" s="36"/>
      <c r="E611" s="36"/>
      <c r="F611" s="36"/>
      <c r="G611" s="36"/>
      <c r="H611" s="36"/>
      <c r="I611" s="36"/>
    </row>
    <row r="612" spans="4:9" ht="12.75">
      <c r="D612" s="36"/>
      <c r="E612" s="36"/>
      <c r="F612" s="36"/>
      <c r="G612" s="36"/>
      <c r="H612" s="36"/>
      <c r="I612" s="36"/>
    </row>
    <row r="613" spans="4:9" ht="12.75">
      <c r="D613" s="36"/>
      <c r="E613" s="36"/>
      <c r="F613" s="36"/>
      <c r="G613" s="36"/>
      <c r="H613" s="36"/>
      <c r="I613" s="36"/>
    </row>
    <row r="614" spans="4:9" ht="12.75">
      <c r="D614" s="36"/>
      <c r="E614" s="36"/>
      <c r="F614" s="36"/>
      <c r="G614" s="36"/>
      <c r="H614" s="36"/>
      <c r="I614" s="36"/>
    </row>
    <row r="615" spans="4:9" ht="12.75">
      <c r="D615" s="36"/>
      <c r="E615" s="36"/>
      <c r="F615" s="36"/>
      <c r="G615" s="36"/>
      <c r="H615" s="36"/>
      <c r="I615" s="36"/>
    </row>
    <row r="616" spans="4:9" ht="12.75">
      <c r="D616" s="36"/>
      <c r="E616" s="36"/>
      <c r="F616" s="36"/>
      <c r="G616" s="36"/>
      <c r="H616" s="36"/>
      <c r="I616" s="36"/>
    </row>
    <row r="617" spans="4:9" ht="12.75">
      <c r="D617" s="36"/>
      <c r="E617" s="36"/>
      <c r="F617" s="36"/>
      <c r="G617" s="36"/>
      <c r="H617" s="36"/>
      <c r="I617" s="36"/>
    </row>
    <row r="618" spans="4:9" ht="12.75">
      <c r="D618" s="36"/>
      <c r="E618" s="36"/>
      <c r="F618" s="36"/>
      <c r="G618" s="36"/>
      <c r="H618" s="36"/>
      <c r="I618" s="36"/>
    </row>
    <row r="619" spans="4:9" ht="12.75">
      <c r="D619" s="36"/>
      <c r="E619" s="36"/>
      <c r="F619" s="36"/>
      <c r="G619" s="36"/>
      <c r="H619" s="36"/>
      <c r="I619" s="36"/>
    </row>
    <row r="620" spans="4:9" ht="12.75">
      <c r="D620" s="36"/>
      <c r="E620" s="36"/>
      <c r="F620" s="36"/>
      <c r="G620" s="36"/>
      <c r="H620" s="36"/>
      <c r="I620" s="36"/>
    </row>
    <row r="621" spans="4:9" ht="12.75">
      <c r="D621" s="36"/>
      <c r="E621" s="36"/>
      <c r="F621" s="36"/>
      <c r="G621" s="36"/>
      <c r="H621" s="36"/>
      <c r="I621" s="36"/>
    </row>
    <row r="622" spans="4:9" ht="12.75">
      <c r="D622" s="36"/>
      <c r="E622" s="36"/>
      <c r="F622" s="36"/>
      <c r="G622" s="36"/>
      <c r="H622" s="36"/>
      <c r="I622" s="36"/>
    </row>
    <row r="623" spans="4:9" ht="12.75">
      <c r="D623" s="36"/>
      <c r="E623" s="36"/>
      <c r="F623" s="36"/>
      <c r="G623" s="36"/>
      <c r="H623" s="36"/>
      <c r="I623" s="36"/>
    </row>
    <row r="624" spans="4:9" ht="12.75">
      <c r="D624" s="36"/>
      <c r="E624" s="36"/>
      <c r="F624" s="36"/>
      <c r="G624" s="36"/>
      <c r="H624" s="36"/>
      <c r="I624" s="36"/>
    </row>
    <row r="625" spans="4:9" ht="12.75">
      <c r="D625" s="36"/>
      <c r="E625" s="36"/>
      <c r="F625" s="36"/>
      <c r="G625" s="36"/>
      <c r="H625" s="36"/>
      <c r="I625" s="36"/>
    </row>
    <row r="626" spans="4:9" ht="12.75">
      <c r="D626" s="36"/>
      <c r="E626" s="36"/>
      <c r="F626" s="36"/>
      <c r="G626" s="36"/>
      <c r="H626" s="36"/>
      <c r="I626" s="36"/>
    </row>
    <row r="627" spans="4:9" ht="12.75">
      <c r="D627" s="36"/>
      <c r="E627" s="36"/>
      <c r="F627" s="36"/>
      <c r="G627" s="36"/>
      <c r="H627" s="36"/>
      <c r="I627" s="36"/>
    </row>
    <row r="628" spans="4:9" ht="12.75">
      <c r="D628" s="36"/>
      <c r="E628" s="36"/>
      <c r="F628" s="36"/>
      <c r="G628" s="36"/>
      <c r="H628" s="36"/>
      <c r="I628" s="36"/>
    </row>
    <row r="629" spans="4:9" ht="12.75">
      <c r="D629" s="36"/>
      <c r="E629" s="36"/>
      <c r="F629" s="36"/>
      <c r="G629" s="36"/>
      <c r="H629" s="36"/>
      <c r="I629" s="36"/>
    </row>
    <row r="630" spans="4:9" ht="12.75">
      <c r="D630" s="36"/>
      <c r="E630" s="36"/>
      <c r="F630" s="36"/>
      <c r="G630" s="36"/>
      <c r="H630" s="36"/>
      <c r="I630" s="36"/>
    </row>
    <row r="631" spans="4:9" ht="12.75">
      <c r="D631" s="36"/>
      <c r="E631" s="36"/>
      <c r="F631" s="36"/>
      <c r="G631" s="36"/>
      <c r="H631" s="36"/>
      <c r="I631" s="36"/>
    </row>
    <row r="632" spans="4:9" ht="12.75">
      <c r="D632" s="36"/>
      <c r="E632" s="36"/>
      <c r="F632" s="36"/>
      <c r="G632" s="36"/>
      <c r="H632" s="36"/>
      <c r="I632" s="36"/>
    </row>
    <row r="633" spans="4:9" ht="12.75">
      <c r="D633" s="36"/>
      <c r="E633" s="36"/>
      <c r="F633" s="36"/>
      <c r="G633" s="36"/>
      <c r="H633" s="36"/>
      <c r="I633" s="36"/>
    </row>
    <row r="634" spans="4:9" ht="12.75">
      <c r="D634" s="36"/>
      <c r="E634" s="36"/>
      <c r="F634" s="36"/>
      <c r="G634" s="36"/>
      <c r="H634" s="36"/>
      <c r="I634" s="36"/>
    </row>
    <row r="635" spans="4:9" ht="12.75">
      <c r="D635" s="36"/>
      <c r="E635" s="36"/>
      <c r="F635" s="36"/>
      <c r="G635" s="36"/>
      <c r="H635" s="36"/>
      <c r="I635" s="36"/>
    </row>
    <row r="636" spans="4:9" ht="12.75">
      <c r="D636" s="36"/>
      <c r="E636" s="36"/>
      <c r="F636" s="36"/>
      <c r="G636" s="36"/>
      <c r="H636" s="36"/>
      <c r="I636" s="36"/>
    </row>
    <row r="637" spans="4:9" ht="12.75">
      <c r="D637" s="36"/>
      <c r="E637" s="36"/>
      <c r="F637" s="36"/>
      <c r="G637" s="36"/>
      <c r="H637" s="36"/>
      <c r="I637" s="36"/>
    </row>
    <row r="638" spans="4:9" ht="12.75">
      <c r="D638" s="36"/>
      <c r="E638" s="36"/>
      <c r="F638" s="36"/>
      <c r="G638" s="36"/>
      <c r="H638" s="36"/>
      <c r="I638" s="36"/>
    </row>
    <row r="639" spans="4:9" ht="12.75">
      <c r="D639" s="36"/>
      <c r="E639" s="36"/>
      <c r="F639" s="36"/>
      <c r="G639" s="36"/>
      <c r="H639" s="36"/>
      <c r="I639" s="36"/>
    </row>
    <row r="640" spans="4:9" ht="12.75">
      <c r="D640" s="36"/>
      <c r="E640" s="36"/>
      <c r="F640" s="36"/>
      <c r="G640" s="36"/>
      <c r="H640" s="36"/>
      <c r="I640" s="36"/>
    </row>
    <row r="641" spans="4:9" ht="12.75">
      <c r="D641" s="36"/>
      <c r="E641" s="36"/>
      <c r="F641" s="36"/>
      <c r="G641" s="36"/>
      <c r="H641" s="36"/>
      <c r="I641" s="36"/>
    </row>
    <row r="642" spans="4:9" ht="12.75">
      <c r="D642" s="36"/>
      <c r="E642" s="36"/>
      <c r="F642" s="36"/>
      <c r="G642" s="36"/>
      <c r="H642" s="36"/>
      <c r="I642" s="36"/>
    </row>
    <row r="643" spans="4:9" ht="12.75">
      <c r="D643" s="36"/>
      <c r="E643" s="36"/>
      <c r="F643" s="36"/>
      <c r="G643" s="36"/>
      <c r="H643" s="36"/>
      <c r="I643" s="36"/>
    </row>
    <row r="644" spans="4:9" ht="12.75">
      <c r="D644" s="36"/>
      <c r="E644" s="36"/>
      <c r="F644" s="36"/>
      <c r="G644" s="36"/>
      <c r="H644" s="36"/>
      <c r="I644" s="36"/>
    </row>
    <row r="645" spans="4:9" ht="12.75">
      <c r="D645" s="36"/>
      <c r="E645" s="36"/>
      <c r="F645" s="36"/>
      <c r="G645" s="36"/>
      <c r="H645" s="36"/>
      <c r="I645" s="36"/>
    </row>
    <row r="646" spans="4:9" ht="12.75">
      <c r="D646" s="36"/>
      <c r="E646" s="36"/>
      <c r="F646" s="36"/>
      <c r="G646" s="36"/>
      <c r="H646" s="36"/>
      <c r="I646" s="36"/>
    </row>
    <row r="647" spans="4:9" ht="12.75">
      <c r="D647" s="36"/>
      <c r="E647" s="36"/>
      <c r="F647" s="36"/>
      <c r="G647" s="36"/>
      <c r="H647" s="36"/>
      <c r="I647" s="36"/>
    </row>
    <row r="648" spans="4:9" ht="12.75">
      <c r="D648" s="36"/>
      <c r="E648" s="36"/>
      <c r="F648" s="36"/>
      <c r="G648" s="36"/>
      <c r="H648" s="36"/>
      <c r="I648" s="36"/>
    </row>
    <row r="649" spans="4:9" ht="12.75">
      <c r="D649" s="36"/>
      <c r="E649" s="36"/>
      <c r="F649" s="36"/>
      <c r="G649" s="36"/>
      <c r="H649" s="36"/>
      <c r="I649" s="36"/>
    </row>
    <row r="650" spans="4:9" ht="12.75">
      <c r="D650" s="36"/>
      <c r="E650" s="36"/>
      <c r="F650" s="36"/>
      <c r="G650" s="36"/>
      <c r="H650" s="36"/>
      <c r="I650" s="36"/>
    </row>
    <row r="651" spans="4:9" ht="12.75">
      <c r="D651" s="36"/>
      <c r="E651" s="36"/>
      <c r="F651" s="36"/>
      <c r="G651" s="36"/>
      <c r="H651" s="36"/>
      <c r="I651" s="36"/>
    </row>
    <row r="652" spans="4:9" ht="12.75">
      <c r="D652" s="36"/>
      <c r="E652" s="36"/>
      <c r="F652" s="36"/>
      <c r="G652" s="36"/>
      <c r="H652" s="36"/>
      <c r="I652" s="36"/>
    </row>
    <row r="653" spans="4:9" ht="12.75">
      <c r="D653" s="36"/>
      <c r="E653" s="36"/>
      <c r="F653" s="36"/>
      <c r="G653" s="36"/>
      <c r="H653" s="36"/>
      <c r="I653" s="36"/>
    </row>
    <row r="654" spans="4:9" ht="12.75">
      <c r="D654" s="36"/>
      <c r="E654" s="36"/>
      <c r="F654" s="36"/>
      <c r="G654" s="36"/>
      <c r="H654" s="36"/>
      <c r="I654" s="36"/>
    </row>
    <row r="655" spans="4:9" ht="12.75">
      <c r="D655" s="36"/>
      <c r="E655" s="36"/>
      <c r="F655" s="36"/>
      <c r="G655" s="36"/>
      <c r="H655" s="36"/>
      <c r="I655" s="36"/>
    </row>
    <row r="656" spans="4:9" ht="12.75">
      <c r="D656" s="36"/>
      <c r="E656" s="36"/>
      <c r="F656" s="36"/>
      <c r="G656" s="36"/>
      <c r="H656" s="36"/>
      <c r="I656" s="36"/>
    </row>
    <row r="657" spans="4:9" ht="12.75">
      <c r="D657" s="36"/>
      <c r="E657" s="36"/>
      <c r="F657" s="36"/>
      <c r="G657" s="36"/>
      <c r="H657" s="36"/>
      <c r="I657" s="36"/>
    </row>
    <row r="658" spans="4:9" ht="12.75">
      <c r="D658" s="36"/>
      <c r="E658" s="36"/>
      <c r="F658" s="36"/>
      <c r="G658" s="36"/>
      <c r="H658" s="36"/>
      <c r="I658" s="36"/>
    </row>
  </sheetData>
  <mergeCells count="32">
    <mergeCell ref="P1:P79"/>
    <mergeCell ref="A1:A79"/>
    <mergeCell ref="O1:O79"/>
    <mergeCell ref="N1:N79"/>
    <mergeCell ref="L1:L79"/>
    <mergeCell ref="D239:E239"/>
    <mergeCell ref="D232:E232"/>
    <mergeCell ref="D233:E233"/>
    <mergeCell ref="D238:E238"/>
    <mergeCell ref="D228:E228"/>
    <mergeCell ref="D214:E214"/>
    <mergeCell ref="D215:E215"/>
    <mergeCell ref="D219:E219"/>
    <mergeCell ref="D220:E220"/>
    <mergeCell ref="D183:E183"/>
    <mergeCell ref="D208:E208"/>
    <mergeCell ref="D209:E209"/>
    <mergeCell ref="D227:E227"/>
    <mergeCell ref="D109:E109"/>
    <mergeCell ref="D113:E113"/>
    <mergeCell ref="D114:E114"/>
    <mergeCell ref="D182:E182"/>
    <mergeCell ref="B258:N259"/>
    <mergeCell ref="D81:E81"/>
    <mergeCell ref="D82:E82"/>
    <mergeCell ref="D87:E87"/>
    <mergeCell ref="D88:E88"/>
    <mergeCell ref="D94:E94"/>
    <mergeCell ref="D95:E95"/>
    <mergeCell ref="D100:E100"/>
    <mergeCell ref="D101:E101"/>
    <mergeCell ref="D108:E108"/>
  </mergeCells>
  <printOptions/>
  <pageMargins left="0.75" right="0.75" top="1.5" bottom="1" header="0.5" footer="0.5"/>
  <pageSetup horizontalDpi="300" verticalDpi="300" orientation="portrait" r:id="rId1"/>
  <headerFooter alignWithMargins="0">
    <oddHeader>&amp;LControl Services Co
6835 East W T Harris Blvd,
Charlotte, NC 28215&amp;C&amp;14Osmose
Conduit&amp;R&amp;D
Page &amp;P of &amp;N
Phone: 704-537-2806
Fax: 704-532-2697</oddHeader>
  </headerFooter>
</worksheet>
</file>

<file path=xl/worksheets/sheet5.xml><?xml version="1.0" encoding="utf-8"?>
<worksheet xmlns="http://schemas.openxmlformats.org/spreadsheetml/2006/main" xmlns:r="http://schemas.openxmlformats.org/officeDocument/2006/relationships">
  <sheetPr>
    <tabColor indexed="34"/>
  </sheetPr>
  <dimension ref="A2:I1692"/>
  <sheetViews>
    <sheetView workbookViewId="0" topLeftCell="A227">
      <selection activeCell="D270" sqref="D270"/>
    </sheetView>
  </sheetViews>
  <sheetFormatPr defaultColWidth="9.140625" defaultRowHeight="12.75"/>
  <cols>
    <col min="1" max="1" width="6.140625" style="0" customWidth="1"/>
    <col min="2" max="2" width="7.140625" style="0" customWidth="1"/>
    <col min="3" max="3" width="10.00390625" style="0" customWidth="1"/>
    <col min="4" max="4" width="22.8515625" style="0" customWidth="1"/>
    <col min="5" max="5" width="8.421875" style="0" customWidth="1"/>
    <col min="6" max="6" width="9.57421875" style="0" customWidth="1"/>
    <col min="7" max="7" width="6.8515625" style="0" customWidth="1"/>
    <col min="8" max="8" width="7.7109375" style="0" customWidth="1"/>
    <col min="9" max="9" width="8.7109375" style="0" bestFit="1" customWidth="1"/>
  </cols>
  <sheetData>
    <row r="2" spans="1:5" ht="13.5" thickBot="1">
      <c r="A2" s="36"/>
      <c r="B2" s="36"/>
      <c r="C2" s="174"/>
      <c r="D2" s="174"/>
      <c r="E2" s="36"/>
    </row>
    <row r="3" spans="1:5" ht="12.75" hidden="1">
      <c r="A3" s="36"/>
      <c r="B3" s="36"/>
      <c r="C3" s="37">
        <v>130</v>
      </c>
      <c r="D3" s="37" t="s">
        <v>202</v>
      </c>
      <c r="E3" s="36"/>
    </row>
    <row r="4" spans="1:5" ht="12.75" hidden="1">
      <c r="A4" s="36"/>
      <c r="B4" s="36"/>
      <c r="C4" s="37">
        <v>130</v>
      </c>
      <c r="D4" s="37" t="s">
        <v>202</v>
      </c>
      <c r="E4" s="36"/>
    </row>
    <row r="5" spans="1:5" ht="12.75" hidden="1">
      <c r="A5" s="36"/>
      <c r="B5" s="36"/>
      <c r="C5" s="37">
        <v>560</v>
      </c>
      <c r="D5" s="37" t="s">
        <v>202</v>
      </c>
      <c r="E5" s="36"/>
    </row>
    <row r="6" spans="1:5" ht="12.75" hidden="1">
      <c r="A6" s="36"/>
      <c r="B6" s="36"/>
      <c r="C6" s="37">
        <v>560</v>
      </c>
      <c r="D6" s="37" t="s">
        <v>202</v>
      </c>
      <c r="E6" s="36"/>
    </row>
    <row r="7" spans="1:5" ht="12.75" hidden="1">
      <c r="A7" s="36"/>
      <c r="B7" s="36"/>
      <c r="C7" s="37">
        <v>110</v>
      </c>
      <c r="D7" s="37" t="s">
        <v>202</v>
      </c>
      <c r="E7" s="36"/>
    </row>
    <row r="8" spans="1:5" ht="12.75" hidden="1">
      <c r="A8" s="36"/>
      <c r="B8" s="36"/>
      <c r="C8" s="37">
        <v>110</v>
      </c>
      <c r="D8" s="37" t="s">
        <v>202</v>
      </c>
      <c r="E8" s="36"/>
    </row>
    <row r="9" spans="1:5" ht="12.75" hidden="1">
      <c r="A9" s="36"/>
      <c r="B9" s="36"/>
      <c r="C9" s="37">
        <v>110</v>
      </c>
      <c r="D9" s="37" t="s">
        <v>202</v>
      </c>
      <c r="E9" s="36"/>
    </row>
    <row r="10" spans="1:5" ht="12.75" hidden="1">
      <c r="A10" s="36"/>
      <c r="B10" s="36"/>
      <c r="C10" s="37">
        <v>110</v>
      </c>
      <c r="D10" s="37" t="s">
        <v>202</v>
      </c>
      <c r="E10" s="36"/>
    </row>
    <row r="11" spans="1:5" ht="12.75" hidden="1">
      <c r="A11" s="36"/>
      <c r="B11" s="36"/>
      <c r="C11" s="37">
        <v>130</v>
      </c>
      <c r="D11" s="37" t="s">
        <v>202</v>
      </c>
      <c r="E11" s="36"/>
    </row>
    <row r="12" spans="1:5" ht="12.75" hidden="1">
      <c r="A12" s="36"/>
      <c r="B12" s="36"/>
      <c r="C12" s="37">
        <v>130</v>
      </c>
      <c r="D12" s="37" t="s">
        <v>202</v>
      </c>
      <c r="E12" s="36"/>
    </row>
    <row r="13" spans="1:5" ht="12.75" hidden="1">
      <c r="A13" s="36"/>
      <c r="B13" s="36"/>
      <c r="C13" s="37">
        <v>290</v>
      </c>
      <c r="D13" s="37" t="s">
        <v>202</v>
      </c>
      <c r="E13" s="36"/>
    </row>
    <row r="14" spans="1:5" ht="12.75" hidden="1">
      <c r="A14" s="36"/>
      <c r="B14" s="36"/>
      <c r="C14" s="37">
        <v>930</v>
      </c>
      <c r="D14" s="37" t="s">
        <v>202</v>
      </c>
      <c r="E14" s="36"/>
    </row>
    <row r="15" spans="1:5" ht="12.75" hidden="1">
      <c r="A15" s="36"/>
      <c r="B15" s="36"/>
      <c r="C15" s="37">
        <v>290</v>
      </c>
      <c r="D15" s="37" t="s">
        <v>202</v>
      </c>
      <c r="E15" s="36"/>
    </row>
    <row r="16" spans="1:5" ht="12.75" hidden="1">
      <c r="A16" s="36"/>
      <c r="B16" s="36"/>
      <c r="C16" s="37">
        <v>290</v>
      </c>
      <c r="D16" s="37" t="s">
        <v>202</v>
      </c>
      <c r="E16" s="36"/>
    </row>
    <row r="17" spans="1:5" ht="12.75" hidden="1">
      <c r="A17" s="36"/>
      <c r="B17" s="36"/>
      <c r="C17" s="37">
        <v>460</v>
      </c>
      <c r="D17" s="37" t="s">
        <v>202</v>
      </c>
      <c r="E17" s="36"/>
    </row>
    <row r="18" spans="1:5" ht="12.75" hidden="1">
      <c r="A18" s="36"/>
      <c r="B18" s="36"/>
      <c r="C18" s="37">
        <v>160</v>
      </c>
      <c r="D18" s="37" t="s">
        <v>202</v>
      </c>
      <c r="E18" s="36"/>
    </row>
    <row r="19" spans="1:5" ht="12.75" hidden="1">
      <c r="A19" s="36"/>
      <c r="B19" s="36"/>
      <c r="C19" s="37">
        <v>160</v>
      </c>
      <c r="D19" s="37" t="s">
        <v>202</v>
      </c>
      <c r="E19" s="36"/>
    </row>
    <row r="20" spans="1:5" ht="12.75" hidden="1">
      <c r="A20" s="36"/>
      <c r="B20" s="36"/>
      <c r="C20" s="37">
        <v>460</v>
      </c>
      <c r="D20" s="37" t="s">
        <v>202</v>
      </c>
      <c r="E20" s="36"/>
    </row>
    <row r="21" spans="1:5" ht="12.75" hidden="1">
      <c r="A21" s="36"/>
      <c r="B21" s="36"/>
      <c r="C21" s="37">
        <v>460</v>
      </c>
      <c r="D21" s="37" t="s">
        <v>202</v>
      </c>
      <c r="E21" s="36"/>
    </row>
    <row r="22" spans="1:5" ht="12.75" hidden="1">
      <c r="A22" s="36"/>
      <c r="B22" s="36"/>
      <c r="C22" s="37">
        <v>90</v>
      </c>
      <c r="D22" s="37" t="s">
        <v>202</v>
      </c>
      <c r="E22" s="36"/>
    </row>
    <row r="23" spans="1:5" ht="12.75" hidden="1">
      <c r="A23" s="36"/>
      <c r="B23" s="36"/>
      <c r="C23" s="37">
        <v>190</v>
      </c>
      <c r="D23" s="37" t="s">
        <v>202</v>
      </c>
      <c r="E23" s="36"/>
    </row>
    <row r="24" spans="1:5" ht="12.75" hidden="1">
      <c r="A24" s="36"/>
      <c r="B24" s="36"/>
      <c r="C24" s="37">
        <v>190</v>
      </c>
      <c r="D24" s="37" t="s">
        <v>202</v>
      </c>
      <c r="E24" s="36"/>
    </row>
    <row r="25" spans="1:5" ht="12.75" hidden="1">
      <c r="A25" s="36"/>
      <c r="B25" s="36"/>
      <c r="C25" s="37">
        <v>190</v>
      </c>
      <c r="D25" s="37" t="s">
        <v>202</v>
      </c>
      <c r="E25" s="36"/>
    </row>
    <row r="26" spans="1:5" ht="12.75" hidden="1">
      <c r="A26" s="36"/>
      <c r="B26" s="36"/>
      <c r="C26" s="37">
        <v>190</v>
      </c>
      <c r="D26" s="37" t="s">
        <v>202</v>
      </c>
      <c r="E26" s="36"/>
    </row>
    <row r="27" spans="1:5" ht="12.75" hidden="1">
      <c r="A27" s="36"/>
      <c r="B27" s="36"/>
      <c r="C27" s="37">
        <v>190</v>
      </c>
      <c r="D27" s="37" t="s">
        <v>202</v>
      </c>
      <c r="E27" s="36"/>
    </row>
    <row r="28" spans="1:5" ht="12.75" hidden="1">
      <c r="A28" s="36"/>
      <c r="B28" s="36"/>
      <c r="C28" s="37">
        <v>110</v>
      </c>
      <c r="D28" s="37" t="s">
        <v>202</v>
      </c>
      <c r="E28" s="36"/>
    </row>
    <row r="29" spans="1:5" ht="12.75" hidden="1">
      <c r="A29" s="36"/>
      <c r="B29" s="36"/>
      <c r="C29" s="37">
        <v>110</v>
      </c>
      <c r="D29" s="37" t="s">
        <v>202</v>
      </c>
      <c r="E29" s="36"/>
    </row>
    <row r="30" spans="1:5" ht="12.75" hidden="1">
      <c r="A30" s="36"/>
      <c r="B30" s="36"/>
      <c r="C30" s="37">
        <v>110</v>
      </c>
      <c r="D30" s="37" t="s">
        <v>202</v>
      </c>
      <c r="E30" s="36"/>
    </row>
    <row r="31" spans="1:5" ht="12.75" hidden="1">
      <c r="A31" s="36"/>
      <c r="B31" s="36"/>
      <c r="C31" s="37">
        <v>110</v>
      </c>
      <c r="D31" s="37" t="s">
        <v>202</v>
      </c>
      <c r="E31" s="36"/>
    </row>
    <row r="32" spans="1:5" ht="12.75" hidden="1">
      <c r="A32" s="36"/>
      <c r="B32" s="36"/>
      <c r="C32" s="37">
        <v>400</v>
      </c>
      <c r="D32" s="37" t="s">
        <v>202</v>
      </c>
      <c r="E32" s="36"/>
    </row>
    <row r="33" spans="1:5" ht="12.75" hidden="1">
      <c r="A33" s="36"/>
      <c r="B33" s="36"/>
      <c r="C33" s="37">
        <v>150</v>
      </c>
      <c r="D33" s="37" t="s">
        <v>202</v>
      </c>
      <c r="E33" s="36"/>
    </row>
    <row r="34" spans="1:5" ht="12.75" hidden="1">
      <c r="A34" s="36"/>
      <c r="B34" s="36"/>
      <c r="C34" s="37">
        <v>150</v>
      </c>
      <c r="D34" s="37" t="s">
        <v>202</v>
      </c>
      <c r="E34" s="36"/>
    </row>
    <row r="35" spans="1:5" ht="12.75" hidden="1">
      <c r="A35" s="36"/>
      <c r="B35" s="36"/>
      <c r="C35" s="37">
        <v>150</v>
      </c>
      <c r="D35" s="37" t="s">
        <v>202</v>
      </c>
      <c r="E35" s="36"/>
    </row>
    <row r="36" spans="1:5" ht="12.75" hidden="1">
      <c r="A36" s="36"/>
      <c r="B36" s="36"/>
      <c r="C36" s="37">
        <v>150</v>
      </c>
      <c r="D36" s="37" t="s">
        <v>202</v>
      </c>
      <c r="E36" s="36"/>
    </row>
    <row r="37" spans="1:5" ht="12.75" hidden="1">
      <c r="A37" s="36"/>
      <c r="B37" s="36"/>
      <c r="C37" s="37">
        <v>150</v>
      </c>
      <c r="D37" s="37" t="s">
        <v>202</v>
      </c>
      <c r="E37" s="36"/>
    </row>
    <row r="38" spans="1:5" ht="12.75" hidden="1">
      <c r="A38" s="36"/>
      <c r="B38" s="36"/>
      <c r="C38" s="37">
        <v>150</v>
      </c>
      <c r="D38" s="37" t="s">
        <v>202</v>
      </c>
      <c r="E38" s="36"/>
    </row>
    <row r="39" spans="1:5" ht="12.75" hidden="1">
      <c r="A39" s="36"/>
      <c r="B39" s="36"/>
      <c r="C39" s="37">
        <v>150</v>
      </c>
      <c r="D39" s="37" t="s">
        <v>202</v>
      </c>
      <c r="E39" s="36"/>
    </row>
    <row r="40" spans="1:5" ht="12.75" hidden="1">
      <c r="A40" s="36"/>
      <c r="B40" s="36"/>
      <c r="C40" s="37">
        <v>150</v>
      </c>
      <c r="D40" s="37" t="s">
        <v>202</v>
      </c>
      <c r="E40" s="36"/>
    </row>
    <row r="41" spans="1:5" ht="12.75" hidden="1">
      <c r="A41" s="36"/>
      <c r="B41" s="36"/>
      <c r="C41" s="37">
        <v>150</v>
      </c>
      <c r="D41" s="37" t="s">
        <v>202</v>
      </c>
      <c r="E41" s="36"/>
    </row>
    <row r="42" spans="1:5" ht="12.75" hidden="1">
      <c r="A42" s="36"/>
      <c r="B42" s="36"/>
      <c r="C42" s="37">
        <v>150</v>
      </c>
      <c r="D42" s="37" t="s">
        <v>202</v>
      </c>
      <c r="E42" s="36"/>
    </row>
    <row r="43" spans="1:5" ht="12.75" hidden="1">
      <c r="A43" s="36"/>
      <c r="B43" s="36"/>
      <c r="C43" s="37">
        <v>150</v>
      </c>
      <c r="D43" s="37" t="s">
        <v>202</v>
      </c>
      <c r="E43" s="36"/>
    </row>
    <row r="44" spans="1:5" ht="12.75" hidden="1">
      <c r="A44" s="36"/>
      <c r="B44" s="36"/>
      <c r="C44" s="37">
        <v>150</v>
      </c>
      <c r="D44" s="37" t="s">
        <v>202</v>
      </c>
      <c r="E44" s="36"/>
    </row>
    <row r="45" spans="1:5" ht="12.75" hidden="1">
      <c r="A45" s="36"/>
      <c r="B45" s="36"/>
      <c r="C45" s="37">
        <v>150</v>
      </c>
      <c r="D45" s="37" t="s">
        <v>202</v>
      </c>
      <c r="E45" s="36"/>
    </row>
    <row r="46" spans="1:5" ht="12.75" hidden="1">
      <c r="A46" s="36"/>
      <c r="B46" s="36"/>
      <c r="C46" s="37">
        <v>150</v>
      </c>
      <c r="D46" s="37" t="s">
        <v>202</v>
      </c>
      <c r="E46" s="36"/>
    </row>
    <row r="47" spans="1:5" ht="12.75" hidden="1">
      <c r="A47" s="36"/>
      <c r="B47" s="36"/>
      <c r="C47" s="37">
        <v>150</v>
      </c>
      <c r="D47" s="37" t="s">
        <v>202</v>
      </c>
      <c r="E47" s="36"/>
    </row>
    <row r="48" spans="1:5" ht="12.75" hidden="1">
      <c r="A48" s="36"/>
      <c r="B48" s="36"/>
      <c r="C48" s="37">
        <v>150</v>
      </c>
      <c r="D48" s="37" t="s">
        <v>202</v>
      </c>
      <c r="E48" s="36"/>
    </row>
    <row r="49" spans="1:5" ht="12.75" hidden="1">
      <c r="A49" s="36"/>
      <c r="B49" s="36"/>
      <c r="C49" s="37">
        <v>150</v>
      </c>
      <c r="D49" s="37" t="s">
        <v>202</v>
      </c>
      <c r="E49" s="36"/>
    </row>
    <row r="50" spans="1:5" ht="12.75" hidden="1">
      <c r="A50" s="36"/>
      <c r="B50" s="36"/>
      <c r="C50" s="37">
        <v>150</v>
      </c>
      <c r="D50" s="37" t="s">
        <v>202</v>
      </c>
      <c r="E50" s="36"/>
    </row>
    <row r="51" spans="1:5" ht="12.75" hidden="1">
      <c r="A51" s="36"/>
      <c r="B51" s="36"/>
      <c r="C51" s="37">
        <v>150</v>
      </c>
      <c r="D51" s="37" t="s">
        <v>202</v>
      </c>
      <c r="E51" s="36"/>
    </row>
    <row r="52" spans="1:5" ht="12.75" hidden="1">
      <c r="A52" s="36"/>
      <c r="B52" s="36"/>
      <c r="C52" s="37">
        <v>150</v>
      </c>
      <c r="D52" s="37" t="s">
        <v>202</v>
      </c>
      <c r="E52" s="36"/>
    </row>
    <row r="53" spans="1:5" ht="12.75" hidden="1">
      <c r="A53" s="36"/>
      <c r="B53" s="36"/>
      <c r="C53" s="37">
        <v>150</v>
      </c>
      <c r="D53" s="37" t="s">
        <v>202</v>
      </c>
      <c r="E53" s="36"/>
    </row>
    <row r="54" spans="1:5" ht="12.75" hidden="1">
      <c r="A54" s="36"/>
      <c r="B54" s="36"/>
      <c r="C54" s="37">
        <v>150</v>
      </c>
      <c r="D54" s="37" t="s">
        <v>202</v>
      </c>
      <c r="E54" s="36"/>
    </row>
    <row r="55" spans="1:5" ht="13.5" hidden="1" thickBot="1">
      <c r="A55" s="36"/>
      <c r="B55" s="36"/>
      <c r="C55" s="37">
        <v>150</v>
      </c>
      <c r="D55" s="37" t="s">
        <v>402</v>
      </c>
      <c r="E55" s="36"/>
    </row>
    <row r="56" spans="1:9" ht="36.75" customHeight="1" thickBot="1">
      <c r="A56" s="59"/>
      <c r="B56" s="60"/>
      <c r="C56" s="178" t="s">
        <v>558</v>
      </c>
      <c r="D56" s="179" t="s">
        <v>28</v>
      </c>
      <c r="E56" s="176" t="s">
        <v>556</v>
      </c>
      <c r="F56" s="176" t="s">
        <v>431</v>
      </c>
      <c r="G56" s="176" t="s">
        <v>557</v>
      </c>
      <c r="H56" s="176" t="s">
        <v>426</v>
      </c>
      <c r="I56" s="177" t="s">
        <v>454</v>
      </c>
    </row>
    <row r="57" spans="1:9" ht="13.5" thickBot="1">
      <c r="A57" s="62"/>
      <c r="B57" s="45" t="s">
        <v>399</v>
      </c>
      <c r="C57" s="42">
        <f>SUM(C3:C55)</f>
        <v>10910</v>
      </c>
      <c r="D57" s="180" t="str">
        <f>D55</f>
        <v>1C#10 THHN</v>
      </c>
      <c r="E57" s="38">
        <v>47.6</v>
      </c>
      <c r="F57" s="77">
        <f>C57/100*E57</f>
        <v>5193.16</v>
      </c>
      <c r="G57" s="36">
        <v>0.75</v>
      </c>
      <c r="H57" s="36">
        <f>C57/100*G57</f>
        <v>81.82499999999999</v>
      </c>
      <c r="I57" s="104">
        <f>H57*hardware!$K$4</f>
        <v>3718.9462499999995</v>
      </c>
    </row>
    <row r="58" spans="1:9" ht="12.75">
      <c r="A58" s="62"/>
      <c r="B58" s="36"/>
      <c r="C58" s="37"/>
      <c r="D58" s="181"/>
      <c r="E58" s="38"/>
      <c r="F58" s="77"/>
      <c r="G58" s="36"/>
      <c r="H58" s="36"/>
      <c r="I58" s="64"/>
    </row>
    <row r="59" spans="1:9" ht="13.5" thickBot="1">
      <c r="A59" s="62"/>
      <c r="B59" s="36"/>
      <c r="C59" s="37"/>
      <c r="D59" s="181"/>
      <c r="E59" s="38"/>
      <c r="F59" s="36"/>
      <c r="G59" s="36"/>
      <c r="H59" s="36"/>
      <c r="I59" s="64"/>
    </row>
    <row r="60" spans="1:9" ht="13.5" hidden="1" thickBot="1">
      <c r="A60" s="62"/>
      <c r="B60" s="36"/>
      <c r="C60" s="37">
        <v>90</v>
      </c>
      <c r="D60" s="181" t="s">
        <v>256</v>
      </c>
      <c r="E60" s="38"/>
      <c r="F60" s="36"/>
      <c r="G60" s="36"/>
      <c r="H60" s="36"/>
      <c r="I60" s="64"/>
    </row>
    <row r="61" spans="1:9" ht="13.5" hidden="1" thickBot="1">
      <c r="A61" s="62"/>
      <c r="B61" s="36"/>
      <c r="C61" s="37">
        <v>310</v>
      </c>
      <c r="D61" s="181" t="s">
        <v>256</v>
      </c>
      <c r="E61" s="38"/>
      <c r="F61" s="36"/>
      <c r="G61" s="36"/>
      <c r="H61" s="36"/>
      <c r="I61" s="64"/>
    </row>
    <row r="62" spans="1:9" ht="13.5" hidden="1" thickBot="1">
      <c r="A62" s="62"/>
      <c r="B62" s="36"/>
      <c r="C62" s="37">
        <v>90</v>
      </c>
      <c r="D62" s="181" t="s">
        <v>256</v>
      </c>
      <c r="E62" s="38"/>
      <c r="F62" s="36"/>
      <c r="G62" s="36"/>
      <c r="H62" s="36"/>
      <c r="I62" s="64"/>
    </row>
    <row r="63" spans="1:9" ht="13.5" hidden="1" thickBot="1">
      <c r="A63" s="62"/>
      <c r="B63" s="36"/>
      <c r="C63" s="37">
        <v>90</v>
      </c>
      <c r="D63" s="181" t="s">
        <v>256</v>
      </c>
      <c r="E63" s="38"/>
      <c r="F63" s="36"/>
      <c r="G63" s="36"/>
      <c r="H63" s="36"/>
      <c r="I63" s="64"/>
    </row>
    <row r="64" spans="1:9" ht="13.5" hidden="1" thickBot="1">
      <c r="A64" s="62"/>
      <c r="B64" s="36"/>
      <c r="C64" s="37">
        <v>160</v>
      </c>
      <c r="D64" s="181" t="s">
        <v>256</v>
      </c>
      <c r="E64" s="38"/>
      <c r="F64" s="36"/>
      <c r="G64" s="36"/>
      <c r="H64" s="36"/>
      <c r="I64" s="64"/>
    </row>
    <row r="65" spans="1:9" ht="13.5" hidden="1" thickBot="1">
      <c r="A65" s="62"/>
      <c r="B65" s="36"/>
      <c r="C65" s="37">
        <v>160</v>
      </c>
      <c r="D65" s="181" t="s">
        <v>256</v>
      </c>
      <c r="E65" s="38"/>
      <c r="F65" s="36"/>
      <c r="G65" s="36"/>
      <c r="H65" s="36"/>
      <c r="I65" s="64"/>
    </row>
    <row r="66" spans="1:9" ht="13.5" hidden="1" thickBot="1">
      <c r="A66" s="62"/>
      <c r="B66" s="36"/>
      <c r="C66" s="37">
        <v>900</v>
      </c>
      <c r="D66" s="181" t="s">
        <v>480</v>
      </c>
      <c r="E66" s="38"/>
      <c r="F66" s="36"/>
      <c r="G66" s="36"/>
      <c r="H66" s="36"/>
      <c r="I66" s="64"/>
    </row>
    <row r="67" spans="1:9" ht="13.5" hidden="1" thickBot="1">
      <c r="A67" s="62"/>
      <c r="B67" s="36"/>
      <c r="C67" s="37">
        <v>160</v>
      </c>
      <c r="D67" s="181" t="s">
        <v>256</v>
      </c>
      <c r="E67" s="38"/>
      <c r="F67" s="36"/>
      <c r="G67" s="36"/>
      <c r="H67" s="36"/>
      <c r="I67" s="64"/>
    </row>
    <row r="68" spans="1:9" ht="13.5" hidden="1" thickBot="1">
      <c r="A68" s="62"/>
      <c r="B68" s="36"/>
      <c r="C68" s="37">
        <v>135</v>
      </c>
      <c r="D68" s="181" t="s">
        <v>256</v>
      </c>
      <c r="E68" s="38"/>
      <c r="F68" s="36"/>
      <c r="G68" s="36"/>
      <c r="H68" s="36"/>
      <c r="I68" s="64"/>
    </row>
    <row r="69" spans="1:9" ht="13.5" thickBot="1">
      <c r="A69" s="62"/>
      <c r="B69" s="45" t="s">
        <v>399</v>
      </c>
      <c r="C69" s="42">
        <f>SUM(C60:C68)</f>
        <v>2095</v>
      </c>
      <c r="D69" s="180" t="str">
        <f>D68</f>
        <v>1C#12</v>
      </c>
      <c r="E69" s="38">
        <v>31</v>
      </c>
      <c r="F69" s="77">
        <f>C69/100*E69</f>
        <v>649.4499999999999</v>
      </c>
      <c r="G69" s="36">
        <v>0.5</v>
      </c>
      <c r="H69" s="36">
        <f>C69/100*G69</f>
        <v>10.475</v>
      </c>
      <c r="I69" s="104">
        <f>H69*hardware!$K$4</f>
        <v>476.08875</v>
      </c>
    </row>
    <row r="70" spans="1:9" ht="12.75">
      <c r="A70" s="62"/>
      <c r="B70" s="36"/>
      <c r="C70" s="37"/>
      <c r="D70" s="181"/>
      <c r="E70" s="38"/>
      <c r="F70" s="77"/>
      <c r="G70" s="36"/>
      <c r="H70" s="36"/>
      <c r="I70" s="64"/>
    </row>
    <row r="71" spans="1:9" ht="13.5" thickBot="1">
      <c r="A71" s="62"/>
      <c r="B71" s="36"/>
      <c r="C71" s="37"/>
      <c r="D71" s="181"/>
      <c r="E71" s="38"/>
      <c r="F71" s="36"/>
      <c r="G71" s="36"/>
      <c r="H71" s="36"/>
      <c r="I71" s="64"/>
    </row>
    <row r="72" spans="1:9" ht="13.5" hidden="1" thickBot="1">
      <c r="A72" s="62"/>
      <c r="B72" s="36"/>
      <c r="C72" s="37">
        <v>340</v>
      </c>
      <c r="D72" s="181" t="s">
        <v>295</v>
      </c>
      <c r="E72" s="38"/>
      <c r="F72" s="36"/>
      <c r="G72" s="36"/>
      <c r="H72" s="36"/>
      <c r="I72" s="64"/>
    </row>
    <row r="73" spans="1:9" ht="13.5" thickBot="1">
      <c r="A73" s="62"/>
      <c r="B73" s="45" t="s">
        <v>399</v>
      </c>
      <c r="C73" s="42">
        <f>SUM(C72)</f>
        <v>340</v>
      </c>
      <c r="D73" s="180" t="str">
        <f>D72</f>
        <v>1C#2</v>
      </c>
      <c r="E73" s="38"/>
      <c r="F73" s="77">
        <f>C73/100*E73</f>
        <v>0</v>
      </c>
      <c r="G73" s="36">
        <v>2</v>
      </c>
      <c r="H73" s="36">
        <f>C73/100*G73</f>
        <v>6.8</v>
      </c>
      <c r="I73" s="104">
        <f>H73*hardware!$K$4</f>
        <v>309.06</v>
      </c>
    </row>
    <row r="74" spans="1:9" ht="12.75">
      <c r="A74" s="62"/>
      <c r="B74" s="36"/>
      <c r="C74" s="37"/>
      <c r="D74" s="181"/>
      <c r="E74" s="38"/>
      <c r="F74" s="77"/>
      <c r="G74" s="36"/>
      <c r="H74" s="36"/>
      <c r="I74" s="64"/>
    </row>
    <row r="75" spans="1:9" ht="13.5" thickBot="1">
      <c r="A75" s="62"/>
      <c r="B75" s="36"/>
      <c r="C75" s="37"/>
      <c r="D75" s="181"/>
      <c r="E75" s="38"/>
      <c r="F75" s="36"/>
      <c r="G75" s="36"/>
      <c r="H75" s="36"/>
      <c r="I75" s="64"/>
    </row>
    <row r="76" spans="1:9" ht="13.5" hidden="1" thickBot="1">
      <c r="A76" s="62"/>
      <c r="B76" s="36"/>
      <c r="C76" s="37">
        <v>460</v>
      </c>
      <c r="D76" s="181" t="s">
        <v>258</v>
      </c>
      <c r="E76" s="38"/>
      <c r="F76" s="36"/>
      <c r="G76" s="36"/>
      <c r="H76" s="36"/>
      <c r="I76" s="64"/>
    </row>
    <row r="77" spans="1:9" ht="13.5" thickBot="1">
      <c r="A77" s="62"/>
      <c r="B77" s="45" t="s">
        <v>399</v>
      </c>
      <c r="C77" s="42">
        <f>SUM(C76)</f>
        <v>460</v>
      </c>
      <c r="D77" s="180" t="str">
        <f>D76</f>
        <v>1C#2/0</v>
      </c>
      <c r="E77" s="38">
        <v>680.02</v>
      </c>
      <c r="F77" s="77">
        <f>C77/100*E77</f>
        <v>3128.0919999999996</v>
      </c>
      <c r="G77" s="36">
        <v>2.5</v>
      </c>
      <c r="H77" s="36">
        <f>C77/100*G77</f>
        <v>11.5</v>
      </c>
      <c r="I77" s="104">
        <f>H77*hardware!$K$4</f>
        <v>522.6750000000001</v>
      </c>
    </row>
    <row r="78" spans="1:9" ht="12.75">
      <c r="A78" s="62"/>
      <c r="B78" s="41"/>
      <c r="C78" s="40"/>
      <c r="D78" s="182"/>
      <c r="E78" s="38"/>
      <c r="F78" s="77"/>
      <c r="G78" s="36"/>
      <c r="H78" s="36"/>
      <c r="I78" s="64"/>
    </row>
    <row r="79" spans="1:9" ht="13.5" thickBot="1">
      <c r="A79" s="62"/>
      <c r="B79" s="36"/>
      <c r="C79" s="37"/>
      <c r="D79" s="181"/>
      <c r="E79" s="38"/>
      <c r="F79" s="36"/>
      <c r="G79" s="36"/>
      <c r="H79" s="36"/>
      <c r="I79" s="64"/>
    </row>
    <row r="80" spans="1:9" ht="13.5" hidden="1" thickBot="1">
      <c r="A80" s="62"/>
      <c r="B80" s="36"/>
      <c r="C80" s="37">
        <v>200</v>
      </c>
      <c r="D80" s="181" t="s">
        <v>293</v>
      </c>
      <c r="E80" s="38"/>
      <c r="F80" s="36"/>
      <c r="G80" s="36"/>
      <c r="H80" s="36"/>
      <c r="I80" s="64"/>
    </row>
    <row r="81" spans="1:9" ht="13.5" thickBot="1">
      <c r="A81" s="62"/>
      <c r="B81" s="45" t="s">
        <v>399</v>
      </c>
      <c r="C81" s="42">
        <f>SUM(C80)</f>
        <v>200</v>
      </c>
      <c r="D81" s="180" t="str">
        <f>D80</f>
        <v>1C#3</v>
      </c>
      <c r="E81" s="38">
        <v>290</v>
      </c>
      <c r="F81" s="77">
        <f>C81/100*E81</f>
        <v>580</v>
      </c>
      <c r="G81" s="36">
        <v>1.5</v>
      </c>
      <c r="H81" s="36">
        <f>C81/100*G81</f>
        <v>3</v>
      </c>
      <c r="I81" s="104">
        <f>H81*hardware!$K$4</f>
        <v>136.35000000000002</v>
      </c>
    </row>
    <row r="82" spans="1:9" ht="12.75">
      <c r="A82" s="62"/>
      <c r="B82" s="41"/>
      <c r="C82" s="40"/>
      <c r="D82" s="182"/>
      <c r="E82" s="38"/>
      <c r="F82" s="77"/>
      <c r="G82" s="36"/>
      <c r="H82" s="36"/>
      <c r="I82" s="64"/>
    </row>
    <row r="83" spans="1:9" ht="13.5" thickBot="1">
      <c r="A83" s="62"/>
      <c r="B83" s="36"/>
      <c r="C83" s="37"/>
      <c r="D83" s="181"/>
      <c r="E83" s="38"/>
      <c r="F83" s="36"/>
      <c r="G83" s="36"/>
      <c r="H83" s="36"/>
      <c r="I83" s="64"/>
    </row>
    <row r="84" spans="1:9" ht="13.5" hidden="1" thickBot="1">
      <c r="A84" s="62"/>
      <c r="B84" s="36"/>
      <c r="C84" s="37">
        <v>160</v>
      </c>
      <c r="D84" s="181" t="s">
        <v>259</v>
      </c>
      <c r="E84" s="38"/>
      <c r="F84" s="36"/>
      <c r="G84" s="36"/>
      <c r="H84" s="36"/>
      <c r="I84" s="64"/>
    </row>
    <row r="85" spans="1:9" ht="13.5" thickBot="1">
      <c r="A85" s="62"/>
      <c r="B85" s="45" t="s">
        <v>399</v>
      </c>
      <c r="C85" s="42">
        <f>SUM(C84)</f>
        <v>160</v>
      </c>
      <c r="D85" s="180" t="str">
        <f>D84</f>
        <v>1C#4</v>
      </c>
      <c r="E85" s="38">
        <v>290</v>
      </c>
      <c r="F85" s="77">
        <f>C85/100*E85</f>
        <v>464</v>
      </c>
      <c r="G85" s="36">
        <v>1.5</v>
      </c>
      <c r="H85" s="36">
        <f>C85/100*G85</f>
        <v>2.4000000000000004</v>
      </c>
      <c r="I85" s="104">
        <f>H85*hardware!$K$4</f>
        <v>109.08000000000003</v>
      </c>
    </row>
    <row r="86" spans="1:9" ht="12.75">
      <c r="A86" s="62"/>
      <c r="B86" s="41"/>
      <c r="C86" s="40"/>
      <c r="D86" s="182"/>
      <c r="E86" s="38"/>
      <c r="F86" s="77"/>
      <c r="G86" s="36"/>
      <c r="H86" s="36"/>
      <c r="I86" s="64"/>
    </row>
    <row r="87" spans="1:9" ht="13.5" thickBot="1">
      <c r="A87" s="62"/>
      <c r="B87" s="36"/>
      <c r="C87" s="37"/>
      <c r="D87" s="181"/>
      <c r="E87" s="38"/>
      <c r="F87" s="36"/>
      <c r="G87" s="36"/>
      <c r="H87" s="36"/>
      <c r="I87" s="64"/>
    </row>
    <row r="88" spans="1:9" ht="13.5" hidden="1" thickBot="1">
      <c r="A88" s="62"/>
      <c r="B88" s="36"/>
      <c r="C88" s="37">
        <v>500</v>
      </c>
      <c r="D88" s="181" t="s">
        <v>253</v>
      </c>
      <c r="E88" s="38"/>
      <c r="F88" s="36"/>
      <c r="G88" s="36"/>
      <c r="H88" s="36"/>
      <c r="I88" s="64"/>
    </row>
    <row r="89" spans="1:9" ht="13.5" hidden="1" thickBot="1">
      <c r="A89" s="62"/>
      <c r="B89" s="36"/>
      <c r="C89" s="37">
        <v>250</v>
      </c>
      <c r="D89" s="181" t="s">
        <v>253</v>
      </c>
      <c r="E89" s="38"/>
      <c r="F89" s="36"/>
      <c r="G89" s="36"/>
      <c r="H89" s="36"/>
      <c r="I89" s="64"/>
    </row>
    <row r="90" spans="1:9" ht="13.5" hidden="1" thickBot="1">
      <c r="A90" s="62"/>
      <c r="B90" s="36"/>
      <c r="C90" s="37">
        <v>250</v>
      </c>
      <c r="D90" s="181" t="s">
        <v>253</v>
      </c>
      <c r="E90" s="38"/>
      <c r="F90" s="36"/>
      <c r="G90" s="36"/>
      <c r="H90" s="36"/>
      <c r="I90" s="64"/>
    </row>
    <row r="91" spans="1:9" ht="13.5" thickBot="1">
      <c r="A91" s="62"/>
      <c r="B91" s="45" t="s">
        <v>399</v>
      </c>
      <c r="C91" s="42">
        <f>SUM(C88:C90)</f>
        <v>1000</v>
      </c>
      <c r="D91" s="180" t="str">
        <f>D90</f>
        <v>1C#4/0</v>
      </c>
      <c r="E91" s="38"/>
      <c r="F91" s="77">
        <f>C91/100*E91</f>
        <v>0</v>
      </c>
      <c r="G91" s="36">
        <v>3</v>
      </c>
      <c r="H91" s="36">
        <f>C91/100*G91</f>
        <v>30</v>
      </c>
      <c r="I91" s="104">
        <f>H91*hardware!$K$4</f>
        <v>1363.5</v>
      </c>
    </row>
    <row r="92" spans="1:9" ht="12.75">
      <c r="A92" s="62"/>
      <c r="B92" s="41"/>
      <c r="C92" s="40"/>
      <c r="D92" s="182"/>
      <c r="E92" s="38"/>
      <c r="F92" s="36"/>
      <c r="G92" s="36"/>
      <c r="H92" s="36"/>
      <c r="I92" s="64"/>
    </row>
    <row r="93" spans="1:9" ht="13.5" thickBot="1">
      <c r="A93" s="62"/>
      <c r="B93" s="36"/>
      <c r="C93" s="37"/>
      <c r="D93" s="181"/>
      <c r="E93" s="38"/>
      <c r="F93" s="36"/>
      <c r="G93" s="36"/>
      <c r="H93" s="36"/>
      <c r="I93" s="64"/>
    </row>
    <row r="94" spans="1:9" ht="13.5" hidden="1" thickBot="1">
      <c r="A94" s="62"/>
      <c r="B94" s="36"/>
      <c r="C94" s="37">
        <v>460</v>
      </c>
      <c r="D94" s="181" t="s">
        <v>257</v>
      </c>
      <c r="E94" s="38"/>
      <c r="F94" s="36"/>
      <c r="G94" s="36"/>
      <c r="H94" s="36"/>
      <c r="I94" s="64"/>
    </row>
    <row r="95" spans="1:9" ht="13.5" hidden="1" thickBot="1">
      <c r="A95" s="62"/>
      <c r="B95" s="36"/>
      <c r="C95" s="37">
        <v>460</v>
      </c>
      <c r="D95" s="181" t="s">
        <v>257</v>
      </c>
      <c r="E95" s="38"/>
      <c r="F95" s="36"/>
      <c r="G95" s="36"/>
      <c r="H95" s="36"/>
      <c r="I95" s="64"/>
    </row>
    <row r="96" spans="1:9" ht="13.5" hidden="1" thickBot="1">
      <c r="A96" s="62"/>
      <c r="B96" s="36"/>
      <c r="C96" s="37">
        <v>290</v>
      </c>
      <c r="D96" s="181" t="s">
        <v>257</v>
      </c>
      <c r="E96" s="38"/>
      <c r="F96" s="36"/>
      <c r="G96" s="36"/>
      <c r="H96" s="36"/>
      <c r="I96" s="64"/>
    </row>
    <row r="97" spans="1:9" ht="13.5" hidden="1" thickBot="1">
      <c r="A97" s="62"/>
      <c r="B97" s="36"/>
      <c r="C97" s="37">
        <v>550</v>
      </c>
      <c r="D97" s="181" t="s">
        <v>257</v>
      </c>
      <c r="E97" s="38"/>
      <c r="F97" s="36"/>
      <c r="G97" s="36"/>
      <c r="H97" s="36"/>
      <c r="I97" s="64"/>
    </row>
    <row r="98" spans="1:9" ht="13.5" hidden="1" thickBot="1">
      <c r="A98" s="62"/>
      <c r="B98" s="36"/>
      <c r="C98" s="37">
        <v>550</v>
      </c>
      <c r="D98" s="181" t="s">
        <v>257</v>
      </c>
      <c r="E98" s="38"/>
      <c r="F98" s="36"/>
      <c r="G98" s="36"/>
      <c r="H98" s="36"/>
      <c r="I98" s="64"/>
    </row>
    <row r="99" spans="1:9" ht="13.5" hidden="1" thickBot="1">
      <c r="A99" s="62"/>
      <c r="B99" s="36"/>
      <c r="C99" s="37">
        <v>550</v>
      </c>
      <c r="D99" s="181" t="s">
        <v>257</v>
      </c>
      <c r="E99" s="38"/>
      <c r="F99" s="36"/>
      <c r="G99" s="36"/>
      <c r="H99" s="36"/>
      <c r="I99" s="64"/>
    </row>
    <row r="100" spans="1:9" ht="13.5" hidden="1" thickBot="1">
      <c r="A100" s="62"/>
      <c r="B100" s="36"/>
      <c r="C100" s="37">
        <v>550</v>
      </c>
      <c r="D100" s="181" t="s">
        <v>257</v>
      </c>
      <c r="E100" s="38"/>
      <c r="F100" s="36"/>
      <c r="G100" s="36"/>
      <c r="H100" s="36"/>
      <c r="I100" s="64"/>
    </row>
    <row r="101" spans="1:9" ht="13.5" hidden="1" thickBot="1">
      <c r="A101" s="62"/>
      <c r="B101" s="36"/>
      <c r="C101" s="37">
        <v>550</v>
      </c>
      <c r="D101" s="181" t="s">
        <v>257</v>
      </c>
      <c r="E101" s="38"/>
      <c r="F101" s="36"/>
      <c r="G101" s="36"/>
      <c r="H101" s="36"/>
      <c r="I101" s="64"/>
    </row>
    <row r="102" spans="1:9" ht="13.5" hidden="1" thickBot="1">
      <c r="A102" s="62"/>
      <c r="B102" s="36"/>
      <c r="C102" s="37">
        <v>350</v>
      </c>
      <c r="D102" s="181" t="s">
        <v>257</v>
      </c>
      <c r="E102" s="38"/>
      <c r="F102" s="36"/>
      <c r="G102" s="36"/>
      <c r="H102" s="36"/>
      <c r="I102" s="64"/>
    </row>
    <row r="103" spans="1:9" ht="13.5" hidden="1" thickBot="1">
      <c r="A103" s="62"/>
      <c r="B103" s="36"/>
      <c r="C103" s="37">
        <v>350</v>
      </c>
      <c r="D103" s="181" t="s">
        <v>257</v>
      </c>
      <c r="E103" s="38"/>
      <c r="F103" s="36"/>
      <c r="G103" s="36"/>
      <c r="H103" s="36"/>
      <c r="I103" s="64"/>
    </row>
    <row r="104" spans="1:9" ht="13.5" hidden="1" thickBot="1">
      <c r="A104" s="62"/>
      <c r="B104" s="36"/>
      <c r="C104" s="37">
        <v>350</v>
      </c>
      <c r="D104" s="181" t="s">
        <v>257</v>
      </c>
      <c r="E104" s="38"/>
      <c r="F104" s="36"/>
      <c r="G104" s="36"/>
      <c r="H104" s="36"/>
      <c r="I104" s="64"/>
    </row>
    <row r="105" spans="1:9" ht="13.5" hidden="1" thickBot="1">
      <c r="A105" s="62"/>
      <c r="B105" s="36"/>
      <c r="C105" s="37">
        <v>350</v>
      </c>
      <c r="D105" s="181" t="s">
        <v>257</v>
      </c>
      <c r="E105" s="38"/>
      <c r="F105" s="36"/>
      <c r="G105" s="36"/>
      <c r="H105" s="36"/>
      <c r="I105" s="64"/>
    </row>
    <row r="106" spans="1:9" ht="13.5" hidden="1" thickBot="1">
      <c r="A106" s="62"/>
      <c r="B106" s="36"/>
      <c r="C106" s="37">
        <v>70</v>
      </c>
      <c r="D106" s="181" t="s">
        <v>257</v>
      </c>
      <c r="E106" s="38"/>
      <c r="F106" s="36"/>
      <c r="G106" s="36"/>
      <c r="H106" s="36"/>
      <c r="I106" s="64"/>
    </row>
    <row r="107" spans="1:9" ht="13.5" hidden="1" thickBot="1">
      <c r="A107" s="62"/>
      <c r="B107" s="36"/>
      <c r="C107" s="37">
        <v>400</v>
      </c>
      <c r="D107" s="181" t="s">
        <v>254</v>
      </c>
      <c r="E107" s="38"/>
      <c r="F107" s="36"/>
      <c r="G107" s="36"/>
      <c r="H107" s="36"/>
      <c r="I107" s="64"/>
    </row>
    <row r="108" spans="1:9" ht="13.5" hidden="1" thickBot="1">
      <c r="A108" s="62"/>
      <c r="B108" s="36"/>
      <c r="C108" s="37">
        <v>400</v>
      </c>
      <c r="D108" s="181" t="s">
        <v>254</v>
      </c>
      <c r="E108" s="38"/>
      <c r="F108" s="36"/>
      <c r="G108" s="36"/>
      <c r="H108" s="36"/>
      <c r="I108" s="64"/>
    </row>
    <row r="109" spans="1:9" ht="13.5" thickBot="1">
      <c r="A109" s="62"/>
      <c r="B109" s="45" t="s">
        <v>399</v>
      </c>
      <c r="C109" s="42">
        <f>SUM(C94:C108)</f>
        <v>6230</v>
      </c>
      <c r="D109" s="180" t="str">
        <f>D108</f>
        <v>1C#8, </v>
      </c>
      <c r="E109" s="38"/>
      <c r="F109" s="77">
        <f>C109/100*E109</f>
        <v>0</v>
      </c>
      <c r="G109" s="36">
        <v>1</v>
      </c>
      <c r="H109" s="36">
        <f>C109/100*G109</f>
        <v>62.3</v>
      </c>
      <c r="I109" s="104">
        <f>H109*hardware!$K$4</f>
        <v>2831.535</v>
      </c>
    </row>
    <row r="110" spans="1:9" ht="12.75">
      <c r="A110" s="62"/>
      <c r="B110" s="41"/>
      <c r="C110" s="40"/>
      <c r="D110" s="182"/>
      <c r="E110" s="38"/>
      <c r="F110" s="36"/>
      <c r="G110" s="36"/>
      <c r="H110" s="36"/>
      <c r="I110" s="64"/>
    </row>
    <row r="111" spans="1:9" ht="13.5" thickBot="1">
      <c r="A111" s="62"/>
      <c r="B111" s="36"/>
      <c r="C111" s="37"/>
      <c r="D111" s="181"/>
      <c r="E111" s="38"/>
      <c r="F111" s="36"/>
      <c r="G111" s="36"/>
      <c r="H111" s="36"/>
      <c r="I111" s="64"/>
    </row>
    <row r="112" spans="1:9" ht="13.5" hidden="1" thickBot="1">
      <c r="A112" s="62"/>
      <c r="B112" s="36"/>
      <c r="C112" s="37">
        <v>260</v>
      </c>
      <c r="D112" s="181" t="s">
        <v>51</v>
      </c>
      <c r="E112" s="38"/>
      <c r="F112" s="36"/>
      <c r="G112" s="36"/>
      <c r="H112" s="36"/>
      <c r="I112" s="64"/>
    </row>
    <row r="113" spans="1:9" ht="13.5" hidden="1" thickBot="1">
      <c r="A113" s="62"/>
      <c r="B113" s="36"/>
      <c r="C113" s="37">
        <v>260</v>
      </c>
      <c r="D113" s="181" t="s">
        <v>51</v>
      </c>
      <c r="E113" s="38"/>
      <c r="F113" s="36"/>
      <c r="G113" s="36"/>
      <c r="H113" s="36"/>
      <c r="I113" s="64"/>
    </row>
    <row r="114" spans="1:9" ht="13.5" hidden="1" thickBot="1">
      <c r="A114" s="62"/>
      <c r="B114" s="36"/>
      <c r="C114" s="37">
        <v>510</v>
      </c>
      <c r="D114" s="181" t="s">
        <v>51</v>
      </c>
      <c r="E114" s="38"/>
      <c r="F114" s="36"/>
      <c r="G114" s="36"/>
      <c r="H114" s="36"/>
      <c r="I114" s="64"/>
    </row>
    <row r="115" spans="1:9" ht="13.5" hidden="1" thickBot="1">
      <c r="A115" s="62"/>
      <c r="B115" s="36"/>
      <c r="C115" s="37">
        <v>510</v>
      </c>
      <c r="D115" s="181" t="s">
        <v>51</v>
      </c>
      <c r="E115" s="38"/>
      <c r="F115" s="36"/>
      <c r="G115" s="36"/>
      <c r="H115" s="36"/>
      <c r="I115" s="64"/>
    </row>
    <row r="116" spans="1:9" ht="13.5" hidden="1" thickBot="1">
      <c r="A116" s="62"/>
      <c r="B116" s="36"/>
      <c r="C116" s="37">
        <v>510</v>
      </c>
      <c r="D116" s="181" t="s">
        <v>51</v>
      </c>
      <c r="E116" s="38"/>
      <c r="F116" s="36"/>
      <c r="G116" s="36"/>
      <c r="H116" s="36"/>
      <c r="I116" s="64"/>
    </row>
    <row r="117" spans="1:9" ht="13.5" hidden="1" thickBot="1">
      <c r="A117" s="62"/>
      <c r="B117" s="36"/>
      <c r="C117" s="37">
        <v>510</v>
      </c>
      <c r="D117" s="181" t="s">
        <v>51</v>
      </c>
      <c r="E117" s="38"/>
      <c r="F117" s="36"/>
      <c r="G117" s="36"/>
      <c r="H117" s="36"/>
      <c r="I117" s="64"/>
    </row>
    <row r="118" spans="1:9" ht="13.5" hidden="1" thickBot="1">
      <c r="A118" s="62"/>
      <c r="B118" s="36"/>
      <c r="C118" s="37">
        <v>510</v>
      </c>
      <c r="D118" s="181" t="s">
        <v>51</v>
      </c>
      <c r="E118" s="38"/>
      <c r="F118" s="36"/>
      <c r="G118" s="36"/>
      <c r="H118" s="36"/>
      <c r="I118" s="64"/>
    </row>
    <row r="119" spans="1:9" ht="13.5" hidden="1" thickBot="1">
      <c r="A119" s="62"/>
      <c r="B119" s="36"/>
      <c r="C119" s="37">
        <v>510</v>
      </c>
      <c r="D119" s="181" t="s">
        <v>51</v>
      </c>
      <c r="E119" s="38"/>
      <c r="F119" s="36"/>
      <c r="G119" s="36"/>
      <c r="H119" s="36"/>
      <c r="I119" s="64"/>
    </row>
    <row r="120" spans="1:9" ht="13.5" hidden="1" thickBot="1">
      <c r="A120" s="62"/>
      <c r="B120" s="36"/>
      <c r="C120" s="37">
        <v>510</v>
      </c>
      <c r="D120" s="181" t="s">
        <v>51</v>
      </c>
      <c r="E120" s="38"/>
      <c r="F120" s="36"/>
      <c r="G120" s="36"/>
      <c r="H120" s="36"/>
      <c r="I120" s="64"/>
    </row>
    <row r="121" spans="1:9" ht="13.5" hidden="1" thickBot="1">
      <c r="A121" s="62"/>
      <c r="B121" s="36"/>
      <c r="C121" s="37">
        <v>510</v>
      </c>
      <c r="D121" s="181" t="s">
        <v>51</v>
      </c>
      <c r="E121" s="38"/>
      <c r="F121" s="36"/>
      <c r="G121" s="36"/>
      <c r="H121" s="36"/>
      <c r="I121" s="64"/>
    </row>
    <row r="122" spans="1:9" ht="13.5" hidden="1" thickBot="1">
      <c r="A122" s="62"/>
      <c r="B122" s="36"/>
      <c r="C122" s="37">
        <v>510</v>
      </c>
      <c r="D122" s="181" t="s">
        <v>51</v>
      </c>
      <c r="E122" s="38"/>
      <c r="F122" s="36"/>
      <c r="G122" s="36"/>
      <c r="H122" s="36"/>
      <c r="I122" s="64"/>
    </row>
    <row r="123" spans="1:9" ht="13.5" hidden="1" thickBot="1">
      <c r="A123" s="62"/>
      <c r="B123" s="36"/>
      <c r="C123" s="37">
        <v>510</v>
      </c>
      <c r="D123" s="181" t="s">
        <v>51</v>
      </c>
      <c r="E123" s="38"/>
      <c r="F123" s="36"/>
      <c r="G123" s="36"/>
      <c r="H123" s="36"/>
      <c r="I123" s="64"/>
    </row>
    <row r="124" spans="1:9" ht="13.5" hidden="1" thickBot="1">
      <c r="A124" s="62"/>
      <c r="B124" s="36"/>
      <c r="C124" s="37">
        <v>260</v>
      </c>
      <c r="D124" s="181" t="s">
        <v>51</v>
      </c>
      <c r="E124" s="38"/>
      <c r="F124" s="36"/>
      <c r="G124" s="36"/>
      <c r="H124" s="36"/>
      <c r="I124" s="64"/>
    </row>
    <row r="125" spans="1:9" ht="13.5" hidden="1" thickBot="1">
      <c r="A125" s="62"/>
      <c r="B125" s="36"/>
      <c r="C125" s="37">
        <v>260</v>
      </c>
      <c r="D125" s="181" t="s">
        <v>51</v>
      </c>
      <c r="E125" s="38"/>
      <c r="F125" s="36"/>
      <c r="G125" s="36"/>
      <c r="H125" s="36"/>
      <c r="I125" s="64"/>
    </row>
    <row r="126" spans="1:9" ht="13.5" hidden="1" thickBot="1">
      <c r="A126" s="62"/>
      <c r="B126" s="36"/>
      <c r="C126" s="37">
        <v>270</v>
      </c>
      <c r="D126" s="181" t="s">
        <v>51</v>
      </c>
      <c r="E126" s="38"/>
      <c r="F126" s="36"/>
      <c r="G126" s="36"/>
      <c r="H126" s="36"/>
      <c r="I126" s="64"/>
    </row>
    <row r="127" spans="1:9" ht="13.5" hidden="1" thickBot="1">
      <c r="A127" s="62"/>
      <c r="B127" s="36"/>
      <c r="C127" s="37">
        <v>270</v>
      </c>
      <c r="D127" s="181" t="s">
        <v>51</v>
      </c>
      <c r="E127" s="38"/>
      <c r="F127" s="36"/>
      <c r="G127" s="36"/>
      <c r="H127" s="36"/>
      <c r="I127" s="64"/>
    </row>
    <row r="128" spans="1:9" ht="13.5" hidden="1" thickBot="1">
      <c r="A128" s="62"/>
      <c r="B128" s="36"/>
      <c r="C128" s="37">
        <v>270</v>
      </c>
      <c r="D128" s="181" t="s">
        <v>51</v>
      </c>
      <c r="E128" s="38"/>
      <c r="F128" s="36"/>
      <c r="G128" s="36"/>
      <c r="H128" s="36"/>
      <c r="I128" s="64"/>
    </row>
    <row r="129" spans="1:9" ht="13.5" hidden="1" thickBot="1">
      <c r="A129" s="62"/>
      <c r="B129" s="36"/>
      <c r="C129" s="37">
        <v>270</v>
      </c>
      <c r="D129" s="181" t="s">
        <v>51</v>
      </c>
      <c r="E129" s="38"/>
      <c r="F129" s="36"/>
      <c r="G129" s="36"/>
      <c r="H129" s="36"/>
      <c r="I129" s="64"/>
    </row>
    <row r="130" spans="1:9" ht="13.5" hidden="1" thickBot="1">
      <c r="A130" s="62"/>
      <c r="B130" s="36"/>
      <c r="C130" s="37">
        <v>270</v>
      </c>
      <c r="D130" s="181" t="s">
        <v>51</v>
      </c>
      <c r="E130" s="38"/>
      <c r="F130" s="36"/>
      <c r="G130" s="36"/>
      <c r="H130" s="36"/>
      <c r="I130" s="64"/>
    </row>
    <row r="131" spans="1:9" ht="13.5" hidden="1" thickBot="1">
      <c r="A131" s="62"/>
      <c r="B131" s="36"/>
      <c r="C131" s="37">
        <v>270</v>
      </c>
      <c r="D131" s="181" t="s">
        <v>51</v>
      </c>
      <c r="E131" s="38"/>
      <c r="F131" s="36"/>
      <c r="G131" s="36"/>
      <c r="H131" s="36"/>
      <c r="I131" s="64"/>
    </row>
    <row r="132" spans="1:9" ht="13.5" hidden="1" thickBot="1">
      <c r="A132" s="62"/>
      <c r="B132" s="36"/>
      <c r="C132" s="37">
        <v>270</v>
      </c>
      <c r="D132" s="181" t="s">
        <v>51</v>
      </c>
      <c r="E132" s="38"/>
      <c r="F132" s="36"/>
      <c r="G132" s="36"/>
      <c r="H132" s="36"/>
      <c r="I132" s="64"/>
    </row>
    <row r="133" spans="1:9" ht="13.5" hidden="1" thickBot="1">
      <c r="A133" s="62"/>
      <c r="B133" s="36"/>
      <c r="C133" s="37">
        <v>270</v>
      </c>
      <c r="D133" s="181" t="s">
        <v>51</v>
      </c>
      <c r="E133" s="38"/>
      <c r="F133" s="36"/>
      <c r="G133" s="36"/>
      <c r="H133" s="36"/>
      <c r="I133" s="64"/>
    </row>
    <row r="134" spans="1:9" ht="13.5" hidden="1" thickBot="1">
      <c r="A134" s="62"/>
      <c r="B134" s="36"/>
      <c r="C134" s="37">
        <v>270</v>
      </c>
      <c r="D134" s="181" t="s">
        <v>51</v>
      </c>
      <c r="E134" s="38"/>
      <c r="F134" s="36"/>
      <c r="G134" s="36"/>
      <c r="H134" s="36"/>
      <c r="I134" s="64"/>
    </row>
    <row r="135" spans="1:9" ht="13.5" hidden="1" thickBot="1">
      <c r="A135" s="62"/>
      <c r="B135" s="36"/>
      <c r="C135" s="37">
        <v>270</v>
      </c>
      <c r="D135" s="181" t="s">
        <v>51</v>
      </c>
      <c r="E135" s="38"/>
      <c r="F135" s="36"/>
      <c r="G135" s="36"/>
      <c r="H135" s="36"/>
      <c r="I135" s="64"/>
    </row>
    <row r="136" spans="1:9" ht="13.5" hidden="1" thickBot="1">
      <c r="A136" s="62"/>
      <c r="B136" s="36"/>
      <c r="C136" s="37">
        <v>90</v>
      </c>
      <c r="D136" s="181" t="s">
        <v>51</v>
      </c>
      <c r="E136" s="38"/>
      <c r="F136" s="36"/>
      <c r="G136" s="36"/>
      <c r="H136" s="36"/>
      <c r="I136" s="64"/>
    </row>
    <row r="137" spans="1:9" ht="13.5" hidden="1" thickBot="1">
      <c r="A137" s="62"/>
      <c r="B137" s="36"/>
      <c r="C137" s="37">
        <v>190</v>
      </c>
      <c r="D137" s="181" t="s">
        <v>51</v>
      </c>
      <c r="E137" s="38"/>
      <c r="F137" s="36"/>
      <c r="G137" s="36"/>
      <c r="H137" s="36"/>
      <c r="I137" s="64"/>
    </row>
    <row r="138" spans="1:9" ht="13.5" hidden="1" thickBot="1">
      <c r="A138" s="62"/>
      <c r="B138" s="36"/>
      <c r="C138" s="37">
        <v>190</v>
      </c>
      <c r="D138" s="181" t="s">
        <v>51</v>
      </c>
      <c r="E138" s="38"/>
      <c r="F138" s="36"/>
      <c r="G138" s="36"/>
      <c r="H138" s="36"/>
      <c r="I138" s="64"/>
    </row>
    <row r="139" spans="1:9" ht="13.5" hidden="1" thickBot="1">
      <c r="A139" s="62"/>
      <c r="B139" s="36"/>
      <c r="C139" s="37">
        <v>190</v>
      </c>
      <c r="D139" s="181" t="s">
        <v>51</v>
      </c>
      <c r="E139" s="38"/>
      <c r="F139" s="36"/>
      <c r="G139" s="36"/>
      <c r="H139" s="36"/>
      <c r="I139" s="64"/>
    </row>
    <row r="140" spans="1:9" ht="13.5" hidden="1" thickBot="1">
      <c r="A140" s="62"/>
      <c r="B140" s="36"/>
      <c r="C140" s="37">
        <v>190</v>
      </c>
      <c r="D140" s="181" t="s">
        <v>51</v>
      </c>
      <c r="E140" s="38"/>
      <c r="F140" s="36"/>
      <c r="G140" s="36"/>
      <c r="H140" s="36"/>
      <c r="I140" s="64"/>
    </row>
    <row r="141" spans="1:9" ht="13.5" hidden="1" thickBot="1">
      <c r="A141" s="62"/>
      <c r="B141" s="36"/>
      <c r="C141" s="37">
        <v>190</v>
      </c>
      <c r="D141" s="181" t="s">
        <v>51</v>
      </c>
      <c r="E141" s="38"/>
      <c r="F141" s="36"/>
      <c r="G141" s="36"/>
      <c r="H141" s="36"/>
      <c r="I141" s="64"/>
    </row>
    <row r="142" spans="1:9" ht="13.5" hidden="1" thickBot="1">
      <c r="A142" s="62"/>
      <c r="B142" s="36"/>
      <c r="C142" s="37">
        <v>190</v>
      </c>
      <c r="D142" s="181" t="s">
        <v>51</v>
      </c>
      <c r="E142" s="38"/>
      <c r="F142" s="36"/>
      <c r="G142" s="36"/>
      <c r="H142" s="36"/>
      <c r="I142" s="64"/>
    </row>
    <row r="143" spans="1:9" ht="13.5" hidden="1" thickBot="1">
      <c r="A143" s="62"/>
      <c r="B143" s="36"/>
      <c r="C143" s="37">
        <v>190</v>
      </c>
      <c r="D143" s="181" t="s">
        <v>51</v>
      </c>
      <c r="E143" s="38"/>
      <c r="F143" s="36"/>
      <c r="G143" s="36"/>
      <c r="H143" s="36"/>
      <c r="I143" s="64"/>
    </row>
    <row r="144" spans="1:9" ht="13.5" hidden="1" thickBot="1">
      <c r="A144" s="62"/>
      <c r="B144" s="36"/>
      <c r="C144" s="37">
        <v>190</v>
      </c>
      <c r="D144" s="181" t="s">
        <v>51</v>
      </c>
      <c r="E144" s="38"/>
      <c r="F144" s="36"/>
      <c r="G144" s="36"/>
      <c r="H144" s="36"/>
      <c r="I144" s="64"/>
    </row>
    <row r="145" spans="1:9" ht="13.5" hidden="1" thickBot="1">
      <c r="A145" s="62"/>
      <c r="B145" s="36"/>
      <c r="C145" s="37">
        <v>190</v>
      </c>
      <c r="D145" s="181" t="s">
        <v>51</v>
      </c>
      <c r="E145" s="38"/>
      <c r="F145" s="36"/>
      <c r="G145" s="36"/>
      <c r="H145" s="36"/>
      <c r="I145" s="64"/>
    </row>
    <row r="146" spans="1:9" ht="13.5" hidden="1" thickBot="1">
      <c r="A146" s="62"/>
      <c r="B146" s="36"/>
      <c r="C146" s="37">
        <v>190</v>
      </c>
      <c r="D146" s="181" t="s">
        <v>51</v>
      </c>
      <c r="E146" s="38"/>
      <c r="F146" s="36"/>
      <c r="G146" s="36"/>
      <c r="H146" s="36"/>
      <c r="I146" s="64"/>
    </row>
    <row r="147" spans="1:9" ht="13.5" hidden="1" thickBot="1">
      <c r="A147" s="62"/>
      <c r="B147" s="36"/>
      <c r="C147" s="37">
        <v>190</v>
      </c>
      <c r="D147" s="181" t="s">
        <v>51</v>
      </c>
      <c r="E147" s="38"/>
      <c r="F147" s="36"/>
      <c r="G147" s="36"/>
      <c r="H147" s="36"/>
      <c r="I147" s="64"/>
    </row>
    <row r="148" spans="1:9" ht="13.5" hidden="1" thickBot="1">
      <c r="A148" s="62"/>
      <c r="B148" s="36"/>
      <c r="C148" s="37">
        <v>990</v>
      </c>
      <c r="D148" s="181" t="s">
        <v>51</v>
      </c>
      <c r="E148" s="38"/>
      <c r="F148" s="36"/>
      <c r="G148" s="36"/>
      <c r="H148" s="36"/>
      <c r="I148" s="64"/>
    </row>
    <row r="149" spans="1:9" ht="13.5" hidden="1" thickBot="1">
      <c r="A149" s="62"/>
      <c r="B149" s="36"/>
      <c r="C149" s="37">
        <v>990</v>
      </c>
      <c r="D149" s="181" t="s">
        <v>51</v>
      </c>
      <c r="E149" s="38"/>
      <c r="F149" s="36"/>
      <c r="G149" s="36"/>
      <c r="H149" s="36"/>
      <c r="I149" s="64"/>
    </row>
    <row r="150" spans="1:9" ht="13.5" hidden="1" thickBot="1">
      <c r="A150" s="62"/>
      <c r="B150" s="36"/>
      <c r="C150" s="37">
        <v>990</v>
      </c>
      <c r="D150" s="181" t="s">
        <v>51</v>
      </c>
      <c r="E150" s="38"/>
      <c r="F150" s="36"/>
      <c r="G150" s="36"/>
      <c r="H150" s="36"/>
      <c r="I150" s="64"/>
    </row>
    <row r="151" spans="1:9" ht="13.5" hidden="1" thickBot="1">
      <c r="A151" s="62"/>
      <c r="B151" s="36"/>
      <c r="C151" s="37">
        <v>990</v>
      </c>
      <c r="D151" s="181" t="s">
        <v>51</v>
      </c>
      <c r="E151" s="38"/>
      <c r="F151" s="36"/>
      <c r="G151" s="36"/>
      <c r="H151" s="36"/>
      <c r="I151" s="64"/>
    </row>
    <row r="152" spans="1:9" ht="13.5" hidden="1" thickBot="1">
      <c r="A152" s="62"/>
      <c r="B152" s="36"/>
      <c r="C152" s="37">
        <v>990</v>
      </c>
      <c r="D152" s="181" t="s">
        <v>51</v>
      </c>
      <c r="E152" s="38"/>
      <c r="F152" s="36"/>
      <c r="G152" s="36"/>
      <c r="H152" s="36"/>
      <c r="I152" s="64"/>
    </row>
    <row r="153" spans="1:9" ht="13.5" hidden="1" thickBot="1">
      <c r="A153" s="62"/>
      <c r="B153" s="36"/>
      <c r="C153" s="37">
        <v>990</v>
      </c>
      <c r="D153" s="181" t="s">
        <v>51</v>
      </c>
      <c r="E153" s="38"/>
      <c r="F153" s="36"/>
      <c r="G153" s="36"/>
      <c r="H153" s="36"/>
      <c r="I153" s="64"/>
    </row>
    <row r="154" spans="1:9" ht="13.5" hidden="1" thickBot="1">
      <c r="A154" s="62"/>
      <c r="B154" s="36"/>
      <c r="C154" s="37">
        <v>990</v>
      </c>
      <c r="D154" s="181" t="s">
        <v>51</v>
      </c>
      <c r="E154" s="38"/>
      <c r="F154" s="36"/>
      <c r="G154" s="36"/>
      <c r="H154" s="36"/>
      <c r="I154" s="64"/>
    </row>
    <row r="155" spans="1:9" ht="13.5" hidden="1" thickBot="1">
      <c r="A155" s="62"/>
      <c r="B155" s="36"/>
      <c r="C155" s="37">
        <v>990</v>
      </c>
      <c r="D155" s="181" t="s">
        <v>51</v>
      </c>
      <c r="E155" s="38"/>
      <c r="F155" s="36"/>
      <c r="G155" s="36"/>
      <c r="H155" s="36"/>
      <c r="I155" s="64"/>
    </row>
    <row r="156" spans="1:9" ht="13.5" hidden="1" thickBot="1">
      <c r="A156" s="62"/>
      <c r="B156" s="36"/>
      <c r="C156" s="37">
        <v>990</v>
      </c>
      <c r="D156" s="181" t="s">
        <v>51</v>
      </c>
      <c r="E156" s="38"/>
      <c r="F156" s="36"/>
      <c r="G156" s="36"/>
      <c r="H156" s="36"/>
      <c r="I156" s="64"/>
    </row>
    <row r="157" spans="1:9" ht="13.5" hidden="1" thickBot="1">
      <c r="A157" s="62"/>
      <c r="B157" s="36"/>
      <c r="C157" s="37">
        <v>990</v>
      </c>
      <c r="D157" s="181" t="s">
        <v>51</v>
      </c>
      <c r="E157" s="38"/>
      <c r="F157" s="36"/>
      <c r="G157" s="36"/>
      <c r="H157" s="36"/>
      <c r="I157" s="64"/>
    </row>
    <row r="158" spans="1:9" ht="13.5" hidden="1" thickBot="1">
      <c r="A158" s="62"/>
      <c r="B158" s="36"/>
      <c r="C158" s="37">
        <v>990</v>
      </c>
      <c r="D158" s="181" t="s">
        <v>51</v>
      </c>
      <c r="E158" s="38"/>
      <c r="F158" s="36"/>
      <c r="G158" s="36"/>
      <c r="H158" s="36"/>
      <c r="I158" s="64"/>
    </row>
    <row r="159" spans="1:9" ht="13.5" hidden="1" thickBot="1">
      <c r="A159" s="62"/>
      <c r="B159" s="36"/>
      <c r="C159" s="37">
        <v>550</v>
      </c>
      <c r="D159" s="181" t="s">
        <v>51</v>
      </c>
      <c r="E159" s="38"/>
      <c r="F159" s="36"/>
      <c r="G159" s="36"/>
      <c r="H159" s="36"/>
      <c r="I159" s="64"/>
    </row>
    <row r="160" spans="1:9" ht="13.5" hidden="1" thickBot="1">
      <c r="A160" s="62"/>
      <c r="B160" s="36"/>
      <c r="C160" s="37">
        <v>550</v>
      </c>
      <c r="D160" s="181" t="s">
        <v>51</v>
      </c>
      <c r="E160" s="38"/>
      <c r="F160" s="36"/>
      <c r="G160" s="36"/>
      <c r="H160" s="36"/>
      <c r="I160" s="64"/>
    </row>
    <row r="161" spans="1:9" ht="13.5" hidden="1" thickBot="1">
      <c r="A161" s="62"/>
      <c r="B161" s="36"/>
      <c r="C161" s="37">
        <v>550</v>
      </c>
      <c r="D161" s="181" t="s">
        <v>51</v>
      </c>
      <c r="E161" s="38"/>
      <c r="F161" s="36"/>
      <c r="G161" s="36"/>
      <c r="H161" s="36"/>
      <c r="I161" s="64"/>
    </row>
    <row r="162" spans="1:9" ht="13.5" hidden="1" thickBot="1">
      <c r="A162" s="62"/>
      <c r="B162" s="36"/>
      <c r="C162" s="37">
        <v>550</v>
      </c>
      <c r="D162" s="181" t="s">
        <v>51</v>
      </c>
      <c r="E162" s="38"/>
      <c r="F162" s="36"/>
      <c r="G162" s="36"/>
      <c r="H162" s="36"/>
      <c r="I162" s="64"/>
    </row>
    <row r="163" spans="1:9" ht="13.5" hidden="1" thickBot="1">
      <c r="A163" s="62"/>
      <c r="B163" s="36"/>
      <c r="C163" s="37">
        <v>110</v>
      </c>
      <c r="D163" s="181" t="s">
        <v>51</v>
      </c>
      <c r="E163" s="38"/>
      <c r="F163" s="36"/>
      <c r="G163" s="36"/>
      <c r="H163" s="36"/>
      <c r="I163" s="64"/>
    </row>
    <row r="164" spans="1:9" ht="13.5" hidden="1" thickBot="1">
      <c r="A164" s="62"/>
      <c r="B164" s="36"/>
      <c r="C164" s="37">
        <v>110</v>
      </c>
      <c r="D164" s="181" t="s">
        <v>51</v>
      </c>
      <c r="E164" s="38"/>
      <c r="F164" s="36"/>
      <c r="G164" s="36"/>
      <c r="H164" s="36"/>
      <c r="I164" s="64"/>
    </row>
    <row r="165" spans="1:9" ht="13.5" hidden="1" thickBot="1">
      <c r="A165" s="62"/>
      <c r="B165" s="36"/>
      <c r="C165" s="37">
        <v>220</v>
      </c>
      <c r="D165" s="181" t="s">
        <v>51</v>
      </c>
      <c r="E165" s="38"/>
      <c r="F165" s="36"/>
      <c r="G165" s="36"/>
      <c r="H165" s="36"/>
      <c r="I165" s="64"/>
    </row>
    <row r="166" spans="1:9" ht="13.5" hidden="1" thickBot="1">
      <c r="A166" s="62"/>
      <c r="B166" s="36"/>
      <c r="C166" s="37">
        <v>220</v>
      </c>
      <c r="D166" s="181" t="s">
        <v>51</v>
      </c>
      <c r="E166" s="38"/>
      <c r="F166" s="36"/>
      <c r="G166" s="36"/>
      <c r="H166" s="36"/>
      <c r="I166" s="64"/>
    </row>
    <row r="167" spans="1:9" ht="13.5" hidden="1" thickBot="1">
      <c r="A167" s="62"/>
      <c r="B167" s="36"/>
      <c r="C167" s="37">
        <v>220</v>
      </c>
      <c r="D167" s="181" t="s">
        <v>51</v>
      </c>
      <c r="E167" s="38"/>
      <c r="F167" s="36"/>
      <c r="G167" s="36"/>
      <c r="H167" s="36"/>
      <c r="I167" s="64"/>
    </row>
    <row r="168" spans="1:9" ht="13.5" hidden="1" thickBot="1">
      <c r="A168" s="62"/>
      <c r="B168" s="36"/>
      <c r="C168" s="37">
        <v>300</v>
      </c>
      <c r="D168" s="181" t="s">
        <v>51</v>
      </c>
      <c r="E168" s="38"/>
      <c r="F168" s="36"/>
      <c r="G168" s="36"/>
      <c r="H168" s="36"/>
      <c r="I168" s="64"/>
    </row>
    <row r="169" spans="1:9" ht="13.5" hidden="1" thickBot="1">
      <c r="A169" s="62"/>
      <c r="B169" s="36"/>
      <c r="C169" s="37">
        <v>300</v>
      </c>
      <c r="D169" s="181" t="s">
        <v>51</v>
      </c>
      <c r="E169" s="38"/>
      <c r="F169" s="36"/>
      <c r="G169" s="36"/>
      <c r="H169" s="36"/>
      <c r="I169" s="64"/>
    </row>
    <row r="170" spans="1:9" ht="13.5" hidden="1" thickBot="1">
      <c r="A170" s="62"/>
      <c r="B170" s="36"/>
      <c r="C170" s="37">
        <v>100</v>
      </c>
      <c r="D170" s="181" t="s">
        <v>51</v>
      </c>
      <c r="E170" s="38"/>
      <c r="F170" s="36"/>
      <c r="G170" s="36"/>
      <c r="H170" s="36"/>
      <c r="I170" s="64"/>
    </row>
    <row r="171" spans="1:9" ht="13.5" hidden="1" thickBot="1">
      <c r="A171" s="62"/>
      <c r="B171" s="36"/>
      <c r="C171" s="37">
        <v>100</v>
      </c>
      <c r="D171" s="181" t="s">
        <v>51</v>
      </c>
      <c r="E171" s="38"/>
      <c r="F171" s="36"/>
      <c r="G171" s="36"/>
      <c r="H171" s="36"/>
      <c r="I171" s="64"/>
    </row>
    <row r="172" spans="1:9" ht="13.5" hidden="1" thickBot="1">
      <c r="A172" s="62"/>
      <c r="B172" s="36"/>
      <c r="C172" s="37">
        <v>100</v>
      </c>
      <c r="D172" s="181" t="s">
        <v>51</v>
      </c>
      <c r="E172" s="38"/>
      <c r="F172" s="36"/>
      <c r="G172" s="36"/>
      <c r="H172" s="36"/>
      <c r="I172" s="64"/>
    </row>
    <row r="173" spans="1:9" ht="13.5" hidden="1" thickBot="1">
      <c r="A173" s="62"/>
      <c r="B173" s="36"/>
      <c r="C173" s="37">
        <v>100</v>
      </c>
      <c r="D173" s="181" t="s">
        <v>51</v>
      </c>
      <c r="E173" s="38"/>
      <c r="F173" s="36"/>
      <c r="G173" s="36"/>
      <c r="H173" s="36"/>
      <c r="I173" s="64"/>
    </row>
    <row r="174" spans="1:9" ht="13.5" hidden="1" thickBot="1">
      <c r="A174" s="62"/>
      <c r="B174" s="36"/>
      <c r="C174" s="37">
        <v>100</v>
      </c>
      <c r="D174" s="181" t="s">
        <v>51</v>
      </c>
      <c r="E174" s="38"/>
      <c r="F174" s="36"/>
      <c r="G174" s="36"/>
      <c r="H174" s="36"/>
      <c r="I174" s="64"/>
    </row>
    <row r="175" spans="1:9" ht="13.5" hidden="1" thickBot="1">
      <c r="A175" s="62"/>
      <c r="B175" s="36"/>
      <c r="C175" s="37">
        <v>100</v>
      </c>
      <c r="D175" s="181" t="s">
        <v>51</v>
      </c>
      <c r="E175" s="38"/>
      <c r="F175" s="36"/>
      <c r="G175" s="36"/>
      <c r="H175" s="36"/>
      <c r="I175" s="64"/>
    </row>
    <row r="176" spans="1:9" ht="13.5" hidden="1" thickBot="1">
      <c r="A176" s="62"/>
      <c r="B176" s="36"/>
      <c r="C176" s="37">
        <v>100</v>
      </c>
      <c r="D176" s="181" t="s">
        <v>51</v>
      </c>
      <c r="E176" s="38"/>
      <c r="F176" s="36"/>
      <c r="G176" s="36"/>
      <c r="H176" s="36"/>
      <c r="I176" s="64"/>
    </row>
    <row r="177" spans="1:9" ht="13.5" hidden="1" thickBot="1">
      <c r="A177" s="62"/>
      <c r="B177" s="36"/>
      <c r="C177" s="37">
        <v>100</v>
      </c>
      <c r="D177" s="181" t="s">
        <v>51</v>
      </c>
      <c r="E177" s="38"/>
      <c r="F177" s="36"/>
      <c r="G177" s="36"/>
      <c r="H177" s="36"/>
      <c r="I177" s="64"/>
    </row>
    <row r="178" spans="1:9" ht="13.5" hidden="1" thickBot="1">
      <c r="A178" s="62"/>
      <c r="B178" s="36"/>
      <c r="C178" s="37">
        <v>100</v>
      </c>
      <c r="D178" s="181" t="s">
        <v>51</v>
      </c>
      <c r="E178" s="38"/>
      <c r="F178" s="36"/>
      <c r="G178" s="36"/>
      <c r="H178" s="36"/>
      <c r="I178" s="64"/>
    </row>
    <row r="179" spans="1:9" ht="13.5" hidden="1" thickBot="1">
      <c r="A179" s="62"/>
      <c r="B179" s="36"/>
      <c r="C179" s="37">
        <v>100</v>
      </c>
      <c r="D179" s="181" t="s">
        <v>51</v>
      </c>
      <c r="E179" s="38"/>
      <c r="F179" s="36"/>
      <c r="G179" s="36"/>
      <c r="H179" s="36"/>
      <c r="I179" s="64"/>
    </row>
    <row r="180" spans="1:9" ht="13.5" hidden="1" thickBot="1">
      <c r="A180" s="62"/>
      <c r="B180" s="36"/>
      <c r="C180" s="37">
        <v>100</v>
      </c>
      <c r="D180" s="181" t="s">
        <v>51</v>
      </c>
      <c r="E180" s="38"/>
      <c r="F180" s="36"/>
      <c r="G180" s="36"/>
      <c r="H180" s="36"/>
      <c r="I180" s="64"/>
    </row>
    <row r="181" spans="1:9" ht="13.5" hidden="1" thickBot="1">
      <c r="A181" s="62"/>
      <c r="B181" s="36"/>
      <c r="C181" s="37">
        <v>100</v>
      </c>
      <c r="D181" s="181" t="s">
        <v>51</v>
      </c>
      <c r="E181" s="38"/>
      <c r="F181" s="36"/>
      <c r="G181" s="36"/>
      <c r="H181" s="36"/>
      <c r="I181" s="64"/>
    </row>
    <row r="182" spans="1:9" ht="13.5" hidden="1" thickBot="1">
      <c r="A182" s="62"/>
      <c r="B182" s="36"/>
      <c r="C182" s="37">
        <v>100</v>
      </c>
      <c r="D182" s="181" t="s">
        <v>51</v>
      </c>
      <c r="E182" s="38"/>
      <c r="F182" s="36"/>
      <c r="G182" s="36"/>
      <c r="H182" s="36"/>
      <c r="I182" s="64"/>
    </row>
    <row r="183" spans="1:9" ht="13.5" hidden="1" thickBot="1">
      <c r="A183" s="62"/>
      <c r="B183" s="36"/>
      <c r="C183" s="37">
        <v>100</v>
      </c>
      <c r="D183" s="181" t="s">
        <v>51</v>
      </c>
      <c r="E183" s="38"/>
      <c r="F183" s="36"/>
      <c r="G183" s="36"/>
      <c r="H183" s="36"/>
      <c r="I183" s="64"/>
    </row>
    <row r="184" spans="1:9" ht="13.5" hidden="1" thickBot="1">
      <c r="A184" s="62"/>
      <c r="B184" s="36"/>
      <c r="C184" s="37">
        <v>100</v>
      </c>
      <c r="D184" s="181" t="s">
        <v>51</v>
      </c>
      <c r="E184" s="38"/>
      <c r="F184" s="36"/>
      <c r="G184" s="36"/>
      <c r="H184" s="36"/>
      <c r="I184" s="64"/>
    </row>
    <row r="185" spans="1:9" ht="13.5" hidden="1" thickBot="1">
      <c r="A185" s="62"/>
      <c r="B185" s="36"/>
      <c r="C185" s="37">
        <v>100</v>
      </c>
      <c r="D185" s="181" t="s">
        <v>51</v>
      </c>
      <c r="E185" s="38"/>
      <c r="F185" s="36"/>
      <c r="G185" s="36"/>
      <c r="H185" s="36"/>
      <c r="I185" s="64"/>
    </row>
    <row r="186" spans="1:9" ht="13.5" hidden="1" thickBot="1">
      <c r="A186" s="62"/>
      <c r="B186" s="36"/>
      <c r="C186" s="37">
        <v>100</v>
      </c>
      <c r="D186" s="181" t="s">
        <v>51</v>
      </c>
      <c r="E186" s="38"/>
      <c r="F186" s="36"/>
      <c r="G186" s="36"/>
      <c r="H186" s="36"/>
      <c r="I186" s="64"/>
    </row>
    <row r="187" spans="1:9" ht="13.5" hidden="1" thickBot="1">
      <c r="A187" s="62"/>
      <c r="B187" s="36"/>
      <c r="C187" s="37">
        <v>100</v>
      </c>
      <c r="D187" s="181" t="s">
        <v>51</v>
      </c>
      <c r="E187" s="38"/>
      <c r="F187" s="36"/>
      <c r="G187" s="36"/>
      <c r="H187" s="36"/>
      <c r="I187" s="64"/>
    </row>
    <row r="188" spans="1:9" ht="13.5" hidden="1" thickBot="1">
      <c r="A188" s="62"/>
      <c r="B188" s="36"/>
      <c r="C188" s="37">
        <v>100</v>
      </c>
      <c r="D188" s="181" t="s">
        <v>51</v>
      </c>
      <c r="E188" s="38"/>
      <c r="F188" s="36"/>
      <c r="G188" s="36"/>
      <c r="H188" s="36"/>
      <c r="I188" s="64"/>
    </row>
    <row r="189" spans="1:9" ht="13.5" hidden="1" thickBot="1">
      <c r="A189" s="62"/>
      <c r="B189" s="36"/>
      <c r="C189" s="37">
        <v>100</v>
      </c>
      <c r="D189" s="181" t="s">
        <v>51</v>
      </c>
      <c r="E189" s="38"/>
      <c r="F189" s="36"/>
      <c r="G189" s="36"/>
      <c r="H189" s="36"/>
      <c r="I189" s="64"/>
    </row>
    <row r="190" spans="1:9" ht="13.5" hidden="1" thickBot="1">
      <c r="A190" s="62"/>
      <c r="B190" s="36"/>
      <c r="C190" s="37">
        <v>100</v>
      </c>
      <c r="D190" s="181" t="s">
        <v>51</v>
      </c>
      <c r="E190" s="38"/>
      <c r="F190" s="36"/>
      <c r="G190" s="36"/>
      <c r="H190" s="36"/>
      <c r="I190" s="64"/>
    </row>
    <row r="191" spans="1:9" ht="13.5" hidden="1" thickBot="1">
      <c r="A191" s="62"/>
      <c r="B191" s="36"/>
      <c r="C191" s="37">
        <v>100</v>
      </c>
      <c r="D191" s="181" t="s">
        <v>51</v>
      </c>
      <c r="E191" s="38"/>
      <c r="F191" s="36"/>
      <c r="G191" s="36"/>
      <c r="H191" s="36"/>
      <c r="I191" s="64"/>
    </row>
    <row r="192" spans="1:9" ht="13.5" hidden="1" thickBot="1">
      <c r="A192" s="62"/>
      <c r="B192" s="36"/>
      <c r="C192" s="37">
        <v>100</v>
      </c>
      <c r="D192" s="181" t="s">
        <v>51</v>
      </c>
      <c r="E192" s="38"/>
      <c r="F192" s="36"/>
      <c r="G192" s="36"/>
      <c r="H192" s="36"/>
      <c r="I192" s="64"/>
    </row>
    <row r="193" spans="1:9" ht="13.5" hidden="1" thickBot="1">
      <c r="A193" s="62"/>
      <c r="B193" s="36"/>
      <c r="C193" s="37">
        <v>100</v>
      </c>
      <c r="D193" s="181" t="s">
        <v>51</v>
      </c>
      <c r="E193" s="38"/>
      <c r="F193" s="36"/>
      <c r="G193" s="36"/>
      <c r="H193" s="36"/>
      <c r="I193" s="64"/>
    </row>
    <row r="194" spans="1:9" ht="13.5" hidden="1" thickBot="1">
      <c r="A194" s="62"/>
      <c r="B194" s="36"/>
      <c r="C194" s="37">
        <v>700</v>
      </c>
      <c r="D194" s="181" t="s">
        <v>43</v>
      </c>
      <c r="E194" s="38"/>
      <c r="F194" s="36"/>
      <c r="G194" s="36"/>
      <c r="H194" s="36"/>
      <c r="I194" s="64"/>
    </row>
    <row r="195" spans="1:9" ht="13.5" hidden="1" thickBot="1">
      <c r="A195" s="62"/>
      <c r="B195" s="36"/>
      <c r="C195" s="37">
        <v>700</v>
      </c>
      <c r="D195" s="181" t="s">
        <v>43</v>
      </c>
      <c r="E195" s="38"/>
      <c r="F195" s="36"/>
      <c r="G195" s="36"/>
      <c r="H195" s="36"/>
      <c r="I195" s="64"/>
    </row>
    <row r="196" spans="1:9" ht="13.5" hidden="1" thickBot="1">
      <c r="A196" s="62"/>
      <c r="B196" s="36"/>
      <c r="C196" s="37">
        <v>700</v>
      </c>
      <c r="D196" s="181" t="s">
        <v>43</v>
      </c>
      <c r="E196" s="38"/>
      <c r="F196" s="36"/>
      <c r="G196" s="36"/>
      <c r="H196" s="36"/>
      <c r="I196" s="64"/>
    </row>
    <row r="197" spans="1:9" ht="13.5" hidden="1" thickBot="1">
      <c r="A197" s="62"/>
      <c r="B197" s="36"/>
      <c r="C197" s="37">
        <v>700</v>
      </c>
      <c r="D197" s="181" t="s">
        <v>43</v>
      </c>
      <c r="E197" s="38"/>
      <c r="F197" s="36"/>
      <c r="G197" s="36"/>
      <c r="H197" s="36"/>
      <c r="I197" s="64"/>
    </row>
    <row r="198" spans="1:9" ht="13.5" hidden="1" thickBot="1">
      <c r="A198" s="62"/>
      <c r="B198" s="36"/>
      <c r="C198" s="37">
        <v>700</v>
      </c>
      <c r="D198" s="181" t="s">
        <v>43</v>
      </c>
      <c r="E198" s="38"/>
      <c r="F198" s="36"/>
      <c r="G198" s="36"/>
      <c r="H198" s="36"/>
      <c r="I198" s="64"/>
    </row>
    <row r="199" spans="1:9" ht="13.5" hidden="1" thickBot="1">
      <c r="A199" s="62"/>
      <c r="B199" s="36"/>
      <c r="C199" s="37">
        <v>700</v>
      </c>
      <c r="D199" s="181" t="s">
        <v>43</v>
      </c>
      <c r="E199" s="38"/>
      <c r="F199" s="36"/>
      <c r="G199" s="36"/>
      <c r="H199" s="36"/>
      <c r="I199" s="64"/>
    </row>
    <row r="200" spans="1:9" ht="13.5" hidden="1" thickBot="1">
      <c r="A200" s="62"/>
      <c r="B200" s="36"/>
      <c r="C200" s="37">
        <v>700</v>
      </c>
      <c r="D200" s="181" t="s">
        <v>43</v>
      </c>
      <c r="E200" s="38"/>
      <c r="F200" s="36"/>
      <c r="G200" s="36"/>
      <c r="H200" s="36"/>
      <c r="I200" s="64"/>
    </row>
    <row r="201" spans="1:9" ht="13.5" thickBot="1">
      <c r="A201" s="62"/>
      <c r="B201" s="45" t="s">
        <v>399</v>
      </c>
      <c r="C201" s="42">
        <f>SUM(C112:C200)</f>
        <v>32890</v>
      </c>
      <c r="D201" s="180" t="str">
        <f>D200</f>
        <v>2C#16 </v>
      </c>
      <c r="E201" s="38"/>
      <c r="F201" s="77">
        <f>C201/100*E201</f>
        <v>0</v>
      </c>
      <c r="G201" s="36">
        <v>0.75</v>
      </c>
      <c r="H201" s="36">
        <f>C201/100*G201</f>
        <v>246.67499999999998</v>
      </c>
      <c r="I201" s="104">
        <f>H201*hardware!$K$4</f>
        <v>11211.37875</v>
      </c>
    </row>
    <row r="202" spans="1:9" ht="12.75">
      <c r="A202" s="62"/>
      <c r="B202" s="36"/>
      <c r="C202" s="37"/>
      <c r="D202" s="181"/>
      <c r="E202" s="38"/>
      <c r="F202" s="36"/>
      <c r="G202" s="36"/>
      <c r="H202" s="36"/>
      <c r="I202" s="64"/>
    </row>
    <row r="203" spans="1:9" ht="13.5" thickBot="1">
      <c r="A203" s="62"/>
      <c r="B203" s="36"/>
      <c r="C203" s="37"/>
      <c r="D203" s="181"/>
      <c r="E203" s="38"/>
      <c r="F203" s="36"/>
      <c r="G203" s="36"/>
      <c r="H203" s="36"/>
      <c r="I203" s="64"/>
    </row>
    <row r="204" spans="1:9" ht="13.5" hidden="1" thickBot="1">
      <c r="A204" s="62"/>
      <c r="B204" s="36"/>
      <c r="C204" s="37">
        <v>130</v>
      </c>
      <c r="D204" s="181" t="s">
        <v>30</v>
      </c>
      <c r="E204" s="38"/>
      <c r="F204" s="36"/>
      <c r="G204" s="36"/>
      <c r="H204" s="36"/>
      <c r="I204" s="64"/>
    </row>
    <row r="205" spans="1:9" ht="13.5" hidden="1" thickBot="1">
      <c r="A205" s="62"/>
      <c r="B205" s="36"/>
      <c r="C205" s="37">
        <v>130</v>
      </c>
      <c r="D205" s="181" t="s">
        <v>30</v>
      </c>
      <c r="E205" s="38"/>
      <c r="F205" s="36"/>
      <c r="G205" s="36"/>
      <c r="H205" s="36"/>
      <c r="I205" s="64"/>
    </row>
    <row r="206" spans="1:9" ht="13.5" hidden="1" thickBot="1">
      <c r="A206" s="62"/>
      <c r="B206" s="36"/>
      <c r="C206" s="37">
        <v>130</v>
      </c>
      <c r="D206" s="181" t="s">
        <v>30</v>
      </c>
      <c r="E206" s="38"/>
      <c r="F206" s="36"/>
      <c r="G206" s="36"/>
      <c r="H206" s="36"/>
      <c r="I206" s="64"/>
    </row>
    <row r="207" spans="1:9" ht="13.5" hidden="1" thickBot="1">
      <c r="A207" s="62"/>
      <c r="B207" s="36"/>
      <c r="C207" s="37">
        <v>130</v>
      </c>
      <c r="D207" s="181" t="s">
        <v>30</v>
      </c>
      <c r="E207" s="38"/>
      <c r="F207" s="36"/>
      <c r="G207" s="36"/>
      <c r="H207" s="36"/>
      <c r="I207" s="64"/>
    </row>
    <row r="208" spans="1:9" ht="13.5" hidden="1" thickBot="1">
      <c r="A208" s="62"/>
      <c r="B208" s="36"/>
      <c r="C208" s="37">
        <v>110</v>
      </c>
      <c r="D208" s="181" t="s">
        <v>30</v>
      </c>
      <c r="E208" s="38"/>
      <c r="F208" s="36"/>
      <c r="G208" s="36"/>
      <c r="H208" s="36"/>
      <c r="I208" s="64"/>
    </row>
    <row r="209" spans="1:9" ht="13.5" hidden="1" thickBot="1">
      <c r="A209" s="62"/>
      <c r="B209" s="36"/>
      <c r="C209" s="37">
        <v>180</v>
      </c>
      <c r="D209" s="181" t="s">
        <v>30</v>
      </c>
      <c r="E209" s="38"/>
      <c r="F209" s="36"/>
      <c r="G209" s="36"/>
      <c r="H209" s="36"/>
      <c r="I209" s="64"/>
    </row>
    <row r="210" spans="1:9" ht="13.5" hidden="1" thickBot="1">
      <c r="A210" s="62"/>
      <c r="B210" s="36"/>
      <c r="C210" s="37">
        <v>180</v>
      </c>
      <c r="D210" s="181" t="s">
        <v>30</v>
      </c>
      <c r="E210" s="38"/>
      <c r="F210" s="36"/>
      <c r="G210" s="36"/>
      <c r="H210" s="36"/>
      <c r="I210" s="64"/>
    </row>
    <row r="211" spans="1:9" ht="13.5" hidden="1" thickBot="1">
      <c r="A211" s="62"/>
      <c r="B211" s="36"/>
      <c r="C211" s="37">
        <v>180</v>
      </c>
      <c r="D211" s="181" t="s">
        <v>30</v>
      </c>
      <c r="E211" s="38"/>
      <c r="F211" s="36"/>
      <c r="G211" s="36"/>
      <c r="H211" s="36"/>
      <c r="I211" s="64"/>
    </row>
    <row r="212" spans="1:9" ht="13.5" hidden="1" thickBot="1">
      <c r="A212" s="62"/>
      <c r="B212" s="36"/>
      <c r="C212" s="37">
        <v>180</v>
      </c>
      <c r="D212" s="181" t="s">
        <v>30</v>
      </c>
      <c r="E212" s="38"/>
      <c r="F212" s="36"/>
      <c r="G212" s="36"/>
      <c r="H212" s="36"/>
      <c r="I212" s="64"/>
    </row>
    <row r="213" spans="1:9" ht="13.5" hidden="1" thickBot="1">
      <c r="A213" s="62"/>
      <c r="B213" s="36"/>
      <c r="C213" s="37">
        <v>180</v>
      </c>
      <c r="D213" s="181" t="s">
        <v>30</v>
      </c>
      <c r="E213" s="38"/>
      <c r="F213" s="36"/>
      <c r="G213" s="36"/>
      <c r="H213" s="36"/>
      <c r="I213" s="64"/>
    </row>
    <row r="214" spans="1:9" ht="13.5" hidden="1" thickBot="1">
      <c r="A214" s="62"/>
      <c r="B214" s="36"/>
      <c r="C214" s="37">
        <v>180</v>
      </c>
      <c r="D214" s="181" t="s">
        <v>30</v>
      </c>
      <c r="E214" s="38"/>
      <c r="F214" s="36"/>
      <c r="G214" s="36"/>
      <c r="H214" s="36"/>
      <c r="I214" s="64"/>
    </row>
    <row r="215" spans="1:9" ht="13.5" hidden="1" thickBot="1">
      <c r="A215" s="62"/>
      <c r="B215" s="36"/>
      <c r="C215" s="37">
        <v>90</v>
      </c>
      <c r="D215" s="181" t="s">
        <v>30</v>
      </c>
      <c r="E215" s="38"/>
      <c r="F215" s="36"/>
      <c r="G215" s="36"/>
      <c r="H215" s="36"/>
      <c r="I215" s="64"/>
    </row>
    <row r="216" spans="1:9" ht="13.5" hidden="1" thickBot="1">
      <c r="A216" s="62"/>
      <c r="B216" s="36"/>
      <c r="C216" s="37">
        <v>90</v>
      </c>
      <c r="D216" s="181" t="s">
        <v>30</v>
      </c>
      <c r="E216" s="38"/>
      <c r="F216" s="36"/>
      <c r="G216" s="36"/>
      <c r="H216" s="36"/>
      <c r="I216" s="64"/>
    </row>
    <row r="217" spans="1:9" ht="13.5" hidden="1" thickBot="1">
      <c r="A217" s="62"/>
      <c r="B217" s="36"/>
      <c r="C217" s="37">
        <v>90</v>
      </c>
      <c r="D217" s="181" t="s">
        <v>30</v>
      </c>
      <c r="E217" s="38"/>
      <c r="F217" s="36"/>
      <c r="G217" s="36"/>
      <c r="H217" s="36"/>
      <c r="I217" s="64"/>
    </row>
    <row r="218" spans="1:9" ht="13.5" hidden="1" thickBot="1">
      <c r="A218" s="62"/>
      <c r="B218" s="36"/>
      <c r="C218" s="37">
        <v>90</v>
      </c>
      <c r="D218" s="181" t="s">
        <v>30</v>
      </c>
      <c r="E218" s="38"/>
      <c r="F218" s="36"/>
      <c r="G218" s="36"/>
      <c r="H218" s="36"/>
      <c r="I218" s="64"/>
    </row>
    <row r="219" spans="1:9" ht="13.5" hidden="1" thickBot="1">
      <c r="A219" s="62"/>
      <c r="B219" s="36"/>
      <c r="C219" s="37">
        <v>90</v>
      </c>
      <c r="D219" s="181" t="s">
        <v>30</v>
      </c>
      <c r="E219" s="38"/>
      <c r="F219" s="36"/>
      <c r="G219" s="36"/>
      <c r="H219" s="36"/>
      <c r="I219" s="64"/>
    </row>
    <row r="220" spans="1:9" ht="13.5" hidden="1" thickBot="1">
      <c r="A220" s="62"/>
      <c r="B220" s="36"/>
      <c r="C220" s="37">
        <v>90</v>
      </c>
      <c r="D220" s="181" t="s">
        <v>30</v>
      </c>
      <c r="E220" s="38"/>
      <c r="F220" s="36"/>
      <c r="G220" s="36"/>
      <c r="H220" s="36"/>
      <c r="I220" s="64"/>
    </row>
    <row r="221" spans="1:9" ht="13.5" hidden="1" thickBot="1">
      <c r="A221" s="62"/>
      <c r="B221" s="36"/>
      <c r="C221" s="37">
        <v>90</v>
      </c>
      <c r="D221" s="181" t="s">
        <v>30</v>
      </c>
      <c r="E221" s="38"/>
      <c r="F221" s="36"/>
      <c r="G221" s="36"/>
      <c r="H221" s="36"/>
      <c r="I221" s="64"/>
    </row>
    <row r="222" spans="1:9" ht="13.5" hidden="1" thickBot="1">
      <c r="A222" s="62"/>
      <c r="B222" s="36"/>
      <c r="C222" s="37">
        <v>280</v>
      </c>
      <c r="D222" s="181" t="s">
        <v>30</v>
      </c>
      <c r="E222" s="38"/>
      <c r="F222" s="36"/>
      <c r="G222" s="36"/>
      <c r="H222" s="36"/>
      <c r="I222" s="64"/>
    </row>
    <row r="223" spans="1:9" ht="13.5" hidden="1" thickBot="1">
      <c r="A223" s="62"/>
      <c r="B223" s="36"/>
      <c r="C223" s="37">
        <v>280</v>
      </c>
      <c r="D223" s="181" t="s">
        <v>30</v>
      </c>
      <c r="E223" s="38"/>
      <c r="F223" s="36"/>
      <c r="G223" s="36"/>
      <c r="H223" s="36"/>
      <c r="I223" s="64"/>
    </row>
    <row r="224" spans="1:9" ht="13.5" hidden="1" thickBot="1">
      <c r="A224" s="62"/>
      <c r="B224" s="36"/>
      <c r="C224" s="37">
        <v>280</v>
      </c>
      <c r="D224" s="181" t="s">
        <v>30</v>
      </c>
      <c r="E224" s="38"/>
      <c r="F224" s="36"/>
      <c r="G224" s="36"/>
      <c r="H224" s="36"/>
      <c r="I224" s="64"/>
    </row>
    <row r="225" spans="1:9" ht="13.5" hidden="1" thickBot="1">
      <c r="A225" s="62"/>
      <c r="B225" s="36"/>
      <c r="C225" s="37">
        <v>280</v>
      </c>
      <c r="D225" s="181" t="s">
        <v>30</v>
      </c>
      <c r="E225" s="38"/>
      <c r="F225" s="36"/>
      <c r="G225" s="36"/>
      <c r="H225" s="36"/>
      <c r="I225" s="64"/>
    </row>
    <row r="226" spans="1:9" ht="13.5" hidden="1" thickBot="1">
      <c r="A226" s="62"/>
      <c r="B226" s="36"/>
      <c r="C226" s="37">
        <v>280</v>
      </c>
      <c r="D226" s="181" t="s">
        <v>401</v>
      </c>
      <c r="E226" s="38"/>
      <c r="F226" s="36"/>
      <c r="G226" s="36"/>
      <c r="H226" s="36"/>
      <c r="I226" s="64"/>
    </row>
    <row r="227" spans="1:9" ht="13.5" thickBot="1">
      <c r="A227" s="62"/>
      <c r="B227" s="45" t="s">
        <v>399</v>
      </c>
      <c r="C227" s="42">
        <f>SUM(C204:C226)</f>
        <v>3740</v>
      </c>
      <c r="D227" s="180" t="str">
        <f>D226</f>
        <v>2C#16 shd Beldon 8760 or =</v>
      </c>
      <c r="E227" s="38">
        <v>130</v>
      </c>
      <c r="F227" s="77">
        <f>C227/100*E227</f>
        <v>4862</v>
      </c>
      <c r="G227" s="36">
        <v>0.75</v>
      </c>
      <c r="H227" s="36">
        <f>C227/100*G227</f>
        <v>28.049999999999997</v>
      </c>
      <c r="I227" s="104">
        <f>H227*hardware!$K$4</f>
        <v>1274.8725</v>
      </c>
    </row>
    <row r="228" spans="1:9" ht="12.75">
      <c r="A228" s="62"/>
      <c r="B228" s="36"/>
      <c r="C228" s="37"/>
      <c r="D228" s="181"/>
      <c r="E228" s="38"/>
      <c r="F228" s="36"/>
      <c r="G228" s="36"/>
      <c r="H228" s="36"/>
      <c r="I228" s="64"/>
    </row>
    <row r="229" spans="1:9" ht="13.5" thickBot="1">
      <c r="A229" s="62"/>
      <c r="B229" s="36"/>
      <c r="C229" s="37"/>
      <c r="D229" s="181"/>
      <c r="E229" s="38"/>
      <c r="F229" s="36"/>
      <c r="G229" s="36"/>
      <c r="H229" s="36"/>
      <c r="I229" s="64"/>
    </row>
    <row r="230" spans="1:9" ht="13.5" hidden="1" thickBot="1">
      <c r="A230" s="62"/>
      <c r="B230" s="36"/>
      <c r="C230" s="37">
        <v>120</v>
      </c>
      <c r="D230" s="181" t="s">
        <v>195</v>
      </c>
      <c r="E230" s="38"/>
      <c r="F230" s="36"/>
      <c r="G230" s="36"/>
      <c r="H230" s="36"/>
      <c r="I230" s="64"/>
    </row>
    <row r="231" spans="1:9" ht="13.5" hidden="1" thickBot="1">
      <c r="A231" s="62"/>
      <c r="B231" s="36"/>
      <c r="C231" s="37">
        <v>120</v>
      </c>
      <c r="D231" s="181" t="s">
        <v>195</v>
      </c>
      <c r="E231" s="38"/>
      <c r="F231" s="36"/>
      <c r="G231" s="36"/>
      <c r="H231" s="36"/>
      <c r="I231" s="64"/>
    </row>
    <row r="232" spans="1:9" ht="13.5" thickBot="1">
      <c r="A232" s="62"/>
      <c r="B232" s="45" t="s">
        <v>399</v>
      </c>
      <c r="C232" s="42">
        <f>SUM(C230:C231)</f>
        <v>240</v>
      </c>
      <c r="D232" s="180" t="str">
        <f>D231</f>
        <v>350MCM THHN</v>
      </c>
      <c r="E232" s="38"/>
      <c r="F232" s="77">
        <f>C232/100*E232</f>
        <v>0</v>
      </c>
      <c r="G232" s="36">
        <v>6</v>
      </c>
      <c r="H232" s="36">
        <f>C232/100*G232</f>
        <v>14.399999999999999</v>
      </c>
      <c r="I232" s="104">
        <f>H232*hardware!$K$4</f>
        <v>654.48</v>
      </c>
    </row>
    <row r="233" spans="1:9" ht="12.75">
      <c r="A233" s="62"/>
      <c r="B233" s="36"/>
      <c r="C233" s="37"/>
      <c r="D233" s="181"/>
      <c r="E233" s="38"/>
      <c r="F233" s="36"/>
      <c r="G233" s="36"/>
      <c r="H233" s="36"/>
      <c r="I233" s="64"/>
    </row>
    <row r="234" spans="1:9" ht="14.25" customHeight="1" thickBot="1">
      <c r="A234" s="62"/>
      <c r="B234" s="36"/>
      <c r="C234" s="37"/>
      <c r="D234" s="181"/>
      <c r="E234" s="38"/>
      <c r="F234" s="36"/>
      <c r="G234" s="36"/>
      <c r="H234" s="36"/>
      <c r="I234" s="64"/>
    </row>
    <row r="235" spans="1:9" ht="13.5" hidden="1" thickBot="1">
      <c r="A235" s="62"/>
      <c r="B235" s="36"/>
      <c r="C235" s="37">
        <v>120</v>
      </c>
      <c r="D235" s="181" t="s">
        <v>29</v>
      </c>
      <c r="E235" s="38"/>
      <c r="F235" s="36"/>
      <c r="G235" s="36"/>
      <c r="H235" s="36"/>
      <c r="I235" s="64"/>
    </row>
    <row r="236" spans="1:9" ht="13.5" hidden="1" thickBot="1">
      <c r="A236" s="62"/>
      <c r="B236" s="36"/>
      <c r="C236" s="37">
        <v>110</v>
      </c>
      <c r="D236" s="181" t="s">
        <v>29</v>
      </c>
      <c r="E236" s="38"/>
      <c r="F236" s="36"/>
      <c r="G236" s="36"/>
      <c r="H236" s="36"/>
      <c r="I236" s="64"/>
    </row>
    <row r="237" spans="1:9" ht="13.5" thickBot="1">
      <c r="A237" s="62"/>
      <c r="B237" s="45" t="s">
        <v>399</v>
      </c>
      <c r="C237" s="42">
        <f>SUM(C235:C236)</f>
        <v>230</v>
      </c>
      <c r="D237" s="180" t="str">
        <f>D236</f>
        <v>3C#12 THHN</v>
      </c>
      <c r="E237" s="38"/>
      <c r="F237" s="77">
        <f>C237/100*E237</f>
        <v>0</v>
      </c>
      <c r="G237" s="36">
        <v>0.75</v>
      </c>
      <c r="H237" s="36">
        <f>C237/100*G237</f>
        <v>1.7249999999999999</v>
      </c>
      <c r="I237" s="104">
        <f>H237*hardware!$K$4</f>
        <v>78.40125</v>
      </c>
    </row>
    <row r="238" spans="1:9" ht="12.75">
      <c r="A238" s="62"/>
      <c r="B238" s="36"/>
      <c r="C238" s="37"/>
      <c r="D238" s="181"/>
      <c r="E238" s="38"/>
      <c r="F238" s="36"/>
      <c r="G238" s="36"/>
      <c r="H238" s="36"/>
      <c r="I238" s="64"/>
    </row>
    <row r="239" spans="1:9" ht="13.5" thickBot="1">
      <c r="A239" s="62"/>
      <c r="B239" s="36"/>
      <c r="C239" s="37"/>
      <c r="D239" s="181"/>
      <c r="E239" s="38"/>
      <c r="F239" s="36"/>
      <c r="G239" s="36"/>
      <c r="H239" s="36"/>
      <c r="I239" s="64"/>
    </row>
    <row r="240" spans="1:9" ht="13.5" hidden="1" thickBot="1">
      <c r="A240" s="62"/>
      <c r="B240" s="36"/>
      <c r="C240" s="37">
        <v>90</v>
      </c>
      <c r="D240" s="181" t="s">
        <v>109</v>
      </c>
      <c r="E240" s="38"/>
      <c r="F240" s="36"/>
      <c r="G240" s="36"/>
      <c r="H240" s="36"/>
      <c r="I240" s="64"/>
    </row>
    <row r="241" spans="1:9" ht="13.5" hidden="1" thickBot="1">
      <c r="A241" s="62"/>
      <c r="B241" s="36"/>
      <c r="C241" s="37">
        <v>90</v>
      </c>
      <c r="D241" s="181" t="s">
        <v>109</v>
      </c>
      <c r="E241" s="38"/>
      <c r="F241" s="36"/>
      <c r="G241" s="36"/>
      <c r="H241" s="36"/>
      <c r="I241" s="64"/>
    </row>
    <row r="242" spans="1:9" ht="13.5" hidden="1" thickBot="1">
      <c r="A242" s="62"/>
      <c r="B242" s="36"/>
      <c r="C242" s="37">
        <v>90</v>
      </c>
      <c r="D242" s="181" t="s">
        <v>109</v>
      </c>
      <c r="E242" s="38"/>
      <c r="F242" s="36"/>
      <c r="G242" s="36"/>
      <c r="H242" s="36"/>
      <c r="I242" s="64"/>
    </row>
    <row r="243" spans="1:9" ht="13.5" hidden="1" thickBot="1">
      <c r="A243" s="62"/>
      <c r="B243" s="36"/>
      <c r="C243" s="37">
        <v>90</v>
      </c>
      <c r="D243" s="181" t="s">
        <v>109</v>
      </c>
      <c r="E243" s="38"/>
      <c r="F243" s="36"/>
      <c r="G243" s="36"/>
      <c r="H243" s="36"/>
      <c r="I243" s="64"/>
    </row>
    <row r="244" spans="1:9" ht="13.5" hidden="1" thickBot="1">
      <c r="A244" s="62"/>
      <c r="B244" s="36"/>
      <c r="C244" s="37">
        <v>280</v>
      </c>
      <c r="D244" s="181" t="s">
        <v>109</v>
      </c>
      <c r="E244" s="38"/>
      <c r="F244" s="36"/>
      <c r="G244" s="36"/>
      <c r="H244" s="36"/>
      <c r="I244" s="64"/>
    </row>
    <row r="245" spans="1:9" ht="13.5" hidden="1" thickBot="1">
      <c r="A245" s="62"/>
      <c r="B245" s="36"/>
      <c r="C245" s="37">
        <v>280</v>
      </c>
      <c r="D245" s="181" t="s">
        <v>109</v>
      </c>
      <c r="E245" s="38"/>
      <c r="F245" s="36"/>
      <c r="G245" s="36"/>
      <c r="H245" s="36"/>
      <c r="I245" s="64"/>
    </row>
    <row r="246" spans="1:9" ht="13.5" hidden="1" thickBot="1">
      <c r="A246" s="62"/>
      <c r="B246" s="36"/>
      <c r="C246" s="37">
        <v>110</v>
      </c>
      <c r="D246" s="181" t="s">
        <v>109</v>
      </c>
      <c r="E246" s="38"/>
      <c r="F246" s="36"/>
      <c r="G246" s="36"/>
      <c r="H246" s="36"/>
      <c r="I246" s="64"/>
    </row>
    <row r="247" spans="1:9" ht="13.5" thickBot="1">
      <c r="A247" s="62"/>
      <c r="B247" s="45" t="s">
        <v>399</v>
      </c>
      <c r="C247" s="42">
        <f>SUM(C240:C246)</f>
        <v>1030</v>
      </c>
      <c r="D247" s="180" t="str">
        <f>D246</f>
        <v>3C#16 </v>
      </c>
      <c r="E247" s="38"/>
      <c r="F247" s="77">
        <f>C247/100*E247</f>
        <v>0</v>
      </c>
      <c r="G247" s="36">
        <v>0.5</v>
      </c>
      <c r="H247" s="36">
        <f>C247/100*G247</f>
        <v>5.15</v>
      </c>
      <c r="I247" s="104">
        <f>H247*hardware!$K$4</f>
        <v>234.06750000000002</v>
      </c>
    </row>
    <row r="248" spans="1:9" ht="12.75">
      <c r="A248" s="62"/>
      <c r="B248" s="36"/>
      <c r="C248" s="37"/>
      <c r="D248" s="181"/>
      <c r="E248" s="38"/>
      <c r="F248" s="36"/>
      <c r="G248" s="36"/>
      <c r="H248" s="36"/>
      <c r="I248" s="64"/>
    </row>
    <row r="249" spans="1:9" ht="13.5" thickBot="1">
      <c r="A249" s="62"/>
      <c r="B249" s="36"/>
      <c r="C249" s="37"/>
      <c r="D249" s="181"/>
      <c r="E249" s="38"/>
      <c r="F249" s="36"/>
      <c r="G249" s="36"/>
      <c r="H249" s="36"/>
      <c r="I249" s="64"/>
    </row>
    <row r="250" spans="1:9" ht="13.5" hidden="1" thickBot="1">
      <c r="A250" s="62"/>
      <c r="B250" s="36"/>
      <c r="C250" s="37">
        <v>90</v>
      </c>
      <c r="D250" s="181" t="s">
        <v>108</v>
      </c>
      <c r="E250" s="38"/>
      <c r="F250" s="36"/>
      <c r="G250" s="36"/>
      <c r="H250" s="36"/>
      <c r="I250" s="64"/>
    </row>
    <row r="251" spans="1:9" ht="13.5" hidden="1" thickBot="1">
      <c r="A251" s="62"/>
      <c r="B251" s="36"/>
      <c r="C251" s="37">
        <v>90</v>
      </c>
      <c r="D251" s="181" t="s">
        <v>108</v>
      </c>
      <c r="E251" s="38"/>
      <c r="F251" s="36"/>
      <c r="G251" s="36"/>
      <c r="H251" s="36"/>
      <c r="I251" s="64"/>
    </row>
    <row r="252" spans="1:9" ht="13.5" hidden="1" thickBot="1">
      <c r="A252" s="62"/>
      <c r="B252" s="36"/>
      <c r="C252" s="37">
        <v>280</v>
      </c>
      <c r="D252" s="181" t="s">
        <v>108</v>
      </c>
      <c r="E252" s="38"/>
      <c r="F252" s="36"/>
      <c r="G252" s="36"/>
      <c r="H252" s="36"/>
      <c r="I252" s="64"/>
    </row>
    <row r="253" spans="1:9" ht="13.5" thickBot="1">
      <c r="A253" s="62"/>
      <c r="B253" s="45" t="s">
        <v>399</v>
      </c>
      <c r="C253" s="42">
        <f>SUM(C250:C252)</f>
        <v>460</v>
      </c>
      <c r="D253" s="180" t="str">
        <f>D252</f>
        <v>3C#16 shd</v>
      </c>
      <c r="E253" s="38"/>
      <c r="F253" s="77">
        <f>C253/100*E253</f>
        <v>0</v>
      </c>
      <c r="G253" s="36">
        <v>0.5</v>
      </c>
      <c r="H253" s="36">
        <f>C253/100*G253</f>
        <v>2.3</v>
      </c>
      <c r="I253" s="104">
        <f>H253*hardware!$K$4</f>
        <v>104.535</v>
      </c>
    </row>
    <row r="254" spans="1:9" ht="12.75">
      <c r="A254" s="62"/>
      <c r="B254" s="36"/>
      <c r="C254" s="37"/>
      <c r="D254" s="181"/>
      <c r="E254" s="38"/>
      <c r="F254" s="36"/>
      <c r="G254" s="36"/>
      <c r="H254" s="36"/>
      <c r="I254" s="64"/>
    </row>
    <row r="255" spans="1:9" ht="13.5" thickBot="1">
      <c r="A255" s="62"/>
      <c r="B255" s="36"/>
      <c r="C255" s="37"/>
      <c r="D255" s="181"/>
      <c r="E255" s="38"/>
      <c r="F255" s="36"/>
      <c r="G255" s="36"/>
      <c r="H255" s="36"/>
      <c r="I255" s="64"/>
    </row>
    <row r="256" spans="1:9" ht="13.5" hidden="1" thickBot="1">
      <c r="A256" s="62"/>
      <c r="B256" s="36"/>
      <c r="C256" s="37">
        <v>220</v>
      </c>
      <c r="D256" s="181" t="s">
        <v>403</v>
      </c>
      <c r="E256" s="38"/>
      <c r="F256" s="36"/>
      <c r="G256" s="36"/>
      <c r="H256" s="36"/>
      <c r="I256" s="64"/>
    </row>
    <row r="257" spans="1:9" ht="13.5" thickBot="1">
      <c r="A257" s="62"/>
      <c r="B257" s="45" t="s">
        <v>399</v>
      </c>
      <c r="C257" s="42">
        <f>SUM(C253)</f>
        <v>460</v>
      </c>
      <c r="D257" s="180" t="str">
        <f>D256</f>
        <v>coax RG59/U</v>
      </c>
      <c r="E257" s="38"/>
      <c r="F257" s="77">
        <f>C257/100*E257</f>
        <v>0</v>
      </c>
      <c r="G257" s="36">
        <v>0.5</v>
      </c>
      <c r="H257" s="36">
        <f>C257/100*G257</f>
        <v>2.3</v>
      </c>
      <c r="I257" s="104">
        <f>H257*hardware!$K$4</f>
        <v>104.535</v>
      </c>
    </row>
    <row r="258" spans="1:9" ht="12.75">
      <c r="A258" s="62"/>
      <c r="B258" s="36"/>
      <c r="C258" s="37"/>
      <c r="D258" s="181"/>
      <c r="E258" s="36"/>
      <c r="F258" s="36"/>
      <c r="G258" s="36"/>
      <c r="H258" s="36"/>
      <c r="I258" s="64"/>
    </row>
    <row r="259" spans="1:9" ht="13.5" thickBot="1">
      <c r="A259" s="62"/>
      <c r="B259" s="36"/>
      <c r="C259" s="37"/>
      <c r="D259" s="37"/>
      <c r="E259" s="36"/>
      <c r="F259" s="36"/>
      <c r="G259" s="36"/>
      <c r="H259" s="36"/>
      <c r="I259" s="64"/>
    </row>
    <row r="260" spans="1:9" ht="13.5" thickBot="1">
      <c r="A260" s="62"/>
      <c r="B260" s="36"/>
      <c r="C260" s="37"/>
      <c r="D260" s="33" t="s">
        <v>399</v>
      </c>
      <c r="E260" s="57"/>
      <c r="F260" s="68">
        <f>SUM(F257,F253,F247,F237,F232,F227,F201,F109,F91,F85,F81,F77,F73,F73,F73,F69,F57)</f>
        <v>14876.702000000001</v>
      </c>
      <c r="G260" s="57"/>
      <c r="H260" s="118">
        <f>SUM(H257,H253,H247,H237,H232,H227,H201,H109,H91,H85,H81,H77,H73,H73,H73,H69,H57)</f>
        <v>522.5</v>
      </c>
      <c r="I260" s="175">
        <f>SUM(I257,I253,I247,I237,I232,I227,I201,I109,I91,I85,I81,I77,I73,I73,I73,I69,I57)</f>
        <v>23747.625000000004</v>
      </c>
    </row>
    <row r="261" spans="1:9" ht="12.75">
      <c r="A261" s="62"/>
      <c r="B261" s="36"/>
      <c r="C261" s="37"/>
      <c r="D261" s="37"/>
      <c r="E261" s="36"/>
      <c r="F261" s="36"/>
      <c r="G261" s="36"/>
      <c r="H261" s="36"/>
      <c r="I261" s="64"/>
    </row>
    <row r="262" spans="1:9" ht="12.75">
      <c r="A262" s="62"/>
      <c r="B262" s="36"/>
      <c r="C262" s="37"/>
      <c r="D262" s="37"/>
      <c r="E262" s="36"/>
      <c r="F262" s="36"/>
      <c r="G262" s="36"/>
      <c r="H262" s="36"/>
      <c r="I262" s="64"/>
    </row>
    <row r="263" spans="1:9" ht="12.75">
      <c r="A263" s="62"/>
      <c r="B263" s="36"/>
      <c r="C263" s="41">
        <f>COUNT(C2:C257)*4</f>
        <v>904</v>
      </c>
      <c r="D263" s="41" t="s">
        <v>432</v>
      </c>
      <c r="E263" s="36">
        <v>45</v>
      </c>
      <c r="F263" s="77">
        <f>C263/100*E263</f>
        <v>406.79999999999995</v>
      </c>
      <c r="G263" s="36">
        <v>1.5</v>
      </c>
      <c r="H263" s="36">
        <f>C263/100*G263</f>
        <v>13.559999999999999</v>
      </c>
      <c r="I263" s="104">
        <f>H263*hardware!$K$4</f>
        <v>616.302</v>
      </c>
    </row>
    <row r="264" spans="1:9" ht="12.75">
      <c r="A264" s="62"/>
      <c r="B264" s="36"/>
      <c r="C264" s="41">
        <f>COUNT(C3:C258)*2</f>
        <v>452</v>
      </c>
      <c r="D264" s="41" t="s">
        <v>433</v>
      </c>
      <c r="E264" s="36">
        <v>33</v>
      </c>
      <c r="F264" s="77">
        <f>C264/100*E264</f>
        <v>149.16</v>
      </c>
      <c r="G264" s="36">
        <v>2</v>
      </c>
      <c r="H264" s="36">
        <f>C264/100*G264</f>
        <v>9.04</v>
      </c>
      <c r="I264" s="104">
        <f>H264*hardware!$K$4</f>
        <v>410.868</v>
      </c>
    </row>
    <row r="265" spans="1:9" ht="13.5" thickBot="1">
      <c r="A265" s="73"/>
      <c r="B265" s="39"/>
      <c r="C265" s="67"/>
      <c r="D265" s="67"/>
      <c r="E265" s="39"/>
      <c r="F265" s="39"/>
      <c r="G265" s="39"/>
      <c r="H265" s="39"/>
      <c r="I265" s="84"/>
    </row>
    <row r="266" spans="1:5" ht="12.75">
      <c r="A266" s="36"/>
      <c r="B266" s="36"/>
      <c r="C266" s="37"/>
      <c r="D266" s="37"/>
      <c r="E266" s="36"/>
    </row>
    <row r="267" spans="1:8" ht="15">
      <c r="A267" s="36"/>
      <c r="B267" s="36"/>
      <c r="C267" s="230" t="s">
        <v>564</v>
      </c>
      <c r="D267" s="230"/>
      <c r="E267" s="230"/>
      <c r="F267" s="230"/>
      <c r="G267" s="230"/>
      <c r="H267" s="230"/>
    </row>
    <row r="268" spans="1:8" ht="15">
      <c r="A268" s="36"/>
      <c r="B268" s="36"/>
      <c r="C268" s="229" t="s">
        <v>565</v>
      </c>
      <c r="D268" s="229"/>
      <c r="E268" s="229"/>
      <c r="F268" s="229"/>
      <c r="G268" s="229"/>
      <c r="H268" s="229"/>
    </row>
    <row r="269" spans="1:5" ht="12.75">
      <c r="A269" s="36"/>
      <c r="B269" s="36"/>
      <c r="C269" s="37"/>
      <c r="D269" s="37"/>
      <c r="E269" s="36"/>
    </row>
    <row r="270" spans="1:5" ht="12.75">
      <c r="A270" s="36"/>
      <c r="B270" s="36"/>
      <c r="C270" s="37"/>
      <c r="D270" s="37"/>
      <c r="E270" s="36"/>
    </row>
    <row r="271" spans="1:5" ht="12.75">
      <c r="A271" s="36"/>
      <c r="B271" s="36"/>
      <c r="C271" s="37"/>
      <c r="D271" s="37"/>
      <c r="E271" s="36"/>
    </row>
    <row r="272" spans="1:5" ht="12.75">
      <c r="A272" s="36"/>
      <c r="B272" s="36"/>
      <c r="C272" s="37"/>
      <c r="D272" s="37"/>
      <c r="E272" s="36"/>
    </row>
    <row r="273" spans="1:5" ht="12.75">
      <c r="A273" s="36"/>
      <c r="B273" s="36"/>
      <c r="C273" s="37"/>
      <c r="D273" s="37"/>
      <c r="E273" s="36"/>
    </row>
    <row r="274" spans="1:5" ht="12.75">
      <c r="A274" s="36"/>
      <c r="B274" s="36"/>
      <c r="C274" s="37"/>
      <c r="D274" s="37"/>
      <c r="E274" s="36"/>
    </row>
    <row r="275" spans="1:5" ht="12.75">
      <c r="A275" s="36"/>
      <c r="B275" s="36"/>
      <c r="C275" s="37"/>
      <c r="D275" s="37"/>
      <c r="E275" s="36"/>
    </row>
    <row r="276" spans="1:5" ht="12.75">
      <c r="A276" s="36"/>
      <c r="B276" s="36"/>
      <c r="C276" s="37"/>
      <c r="D276" s="37"/>
      <c r="E276" s="36"/>
    </row>
    <row r="277" spans="1:5" ht="12.75">
      <c r="A277" s="36"/>
      <c r="B277" s="36"/>
      <c r="C277" s="37"/>
      <c r="D277" s="37"/>
      <c r="E277" s="36"/>
    </row>
    <row r="278" spans="1:5" ht="12.75">
      <c r="A278" s="36"/>
      <c r="B278" s="36"/>
      <c r="C278" s="37"/>
      <c r="D278" s="37"/>
      <c r="E278" s="36"/>
    </row>
    <row r="279" spans="1:5" ht="12.75">
      <c r="A279" s="36"/>
      <c r="B279" s="36"/>
      <c r="C279" s="37"/>
      <c r="D279" s="37"/>
      <c r="E279" s="36"/>
    </row>
    <row r="280" spans="1:5" ht="12.75">
      <c r="A280" s="36"/>
      <c r="B280" s="36"/>
      <c r="C280" s="37"/>
      <c r="D280" s="37"/>
      <c r="E280" s="36"/>
    </row>
    <row r="281" spans="1:5" ht="12.75">
      <c r="A281" s="36"/>
      <c r="B281" s="36"/>
      <c r="C281" s="37"/>
      <c r="D281" s="37"/>
      <c r="E281" s="36"/>
    </row>
    <row r="282" spans="1:5" ht="12.75">
      <c r="A282" s="36"/>
      <c r="B282" s="36"/>
      <c r="C282" s="37"/>
      <c r="D282" s="37"/>
      <c r="E282" s="36"/>
    </row>
    <row r="283" spans="1:5" ht="12.75">
      <c r="A283" s="36"/>
      <c r="B283" s="36"/>
      <c r="C283" s="37"/>
      <c r="D283" s="37"/>
      <c r="E283" s="36"/>
    </row>
    <row r="284" spans="1:5" ht="12.75">
      <c r="A284" s="36"/>
      <c r="B284" s="36"/>
      <c r="C284" s="37"/>
      <c r="D284" s="37"/>
      <c r="E284" s="36"/>
    </row>
    <row r="285" spans="1:5" ht="12.75">
      <c r="A285" s="36"/>
      <c r="B285" s="36"/>
      <c r="C285" s="37"/>
      <c r="D285" s="37"/>
      <c r="E285" s="36"/>
    </row>
    <row r="286" spans="1:5" ht="12.75">
      <c r="A286" s="36"/>
      <c r="B286" s="36"/>
      <c r="C286" s="37"/>
      <c r="D286" s="37"/>
      <c r="E286" s="36"/>
    </row>
    <row r="287" spans="1:5" ht="12.75">
      <c r="A287" s="36"/>
      <c r="B287" s="36"/>
      <c r="C287" s="37"/>
      <c r="D287" s="37"/>
      <c r="E287" s="36"/>
    </row>
    <row r="288" spans="1:5" ht="12.75">
      <c r="A288" s="36"/>
      <c r="B288" s="36"/>
      <c r="C288" s="37"/>
      <c r="D288" s="37"/>
      <c r="E288" s="36"/>
    </row>
    <row r="289" spans="1:5" ht="12.75">
      <c r="A289" s="36"/>
      <c r="B289" s="36"/>
      <c r="C289" s="37"/>
      <c r="D289" s="37"/>
      <c r="E289" s="36"/>
    </row>
    <row r="290" spans="1:5" ht="12.75">
      <c r="A290" s="36"/>
      <c r="B290" s="36"/>
      <c r="C290" s="37"/>
      <c r="D290" s="37"/>
      <c r="E290" s="36"/>
    </row>
    <row r="291" spans="1:5" ht="12.75">
      <c r="A291" s="36"/>
      <c r="B291" s="36"/>
      <c r="C291" s="37"/>
      <c r="D291" s="37"/>
      <c r="E291" s="36"/>
    </row>
    <row r="292" spans="1:5" ht="12.75">
      <c r="A292" s="36"/>
      <c r="B292" s="36"/>
      <c r="C292" s="37"/>
      <c r="D292" s="37"/>
      <c r="E292" s="36"/>
    </row>
    <row r="293" spans="1:5" ht="12.75">
      <c r="A293" s="36"/>
      <c r="B293" s="36"/>
      <c r="C293" s="37"/>
      <c r="D293" s="37"/>
      <c r="E293" s="36"/>
    </row>
    <row r="294" spans="1:5" ht="12.75">
      <c r="A294" s="36"/>
      <c r="B294" s="36"/>
      <c r="C294" s="37"/>
      <c r="D294" s="37"/>
      <c r="E294" s="36"/>
    </row>
    <row r="295" spans="1:5" ht="12.75">
      <c r="A295" s="36"/>
      <c r="B295" s="36"/>
      <c r="C295" s="37"/>
      <c r="D295" s="37"/>
      <c r="E295" s="36"/>
    </row>
    <row r="296" spans="1:5" ht="12.75">
      <c r="A296" s="36"/>
      <c r="B296" s="36"/>
      <c r="C296" s="37"/>
      <c r="D296" s="37"/>
      <c r="E296" s="36"/>
    </row>
    <row r="297" spans="1:5" ht="12.75">
      <c r="A297" s="36"/>
      <c r="B297" s="36"/>
      <c r="C297" s="37"/>
      <c r="D297" s="37"/>
      <c r="E297" s="36"/>
    </row>
    <row r="298" spans="1:5" ht="12.75">
      <c r="A298" s="36"/>
      <c r="B298" s="36"/>
      <c r="C298" s="37"/>
      <c r="D298" s="37"/>
      <c r="E298" s="36"/>
    </row>
    <row r="299" spans="1:5" ht="12.75">
      <c r="A299" s="36"/>
      <c r="B299" s="36"/>
      <c r="C299" s="37"/>
      <c r="D299" s="37"/>
      <c r="E299" s="36"/>
    </row>
    <row r="300" spans="1:5" ht="12.75">
      <c r="A300" s="36"/>
      <c r="B300" s="36"/>
      <c r="C300" s="37"/>
      <c r="D300" s="37"/>
      <c r="E300" s="36"/>
    </row>
    <row r="301" spans="1:5" ht="12.75">
      <c r="A301" s="36"/>
      <c r="B301" s="36"/>
      <c r="C301" s="37"/>
      <c r="D301" s="37"/>
      <c r="E301" s="36"/>
    </row>
    <row r="302" spans="1:5" ht="12.75">
      <c r="A302" s="36"/>
      <c r="B302" s="36"/>
      <c r="C302" s="37"/>
      <c r="D302" s="37"/>
      <c r="E302" s="36"/>
    </row>
    <row r="303" spans="1:5" ht="12.75">
      <c r="A303" s="36"/>
      <c r="B303" s="36"/>
      <c r="C303" s="37"/>
      <c r="D303" s="37"/>
      <c r="E303" s="36"/>
    </row>
    <row r="304" spans="1:5" ht="12.75">
      <c r="A304" s="36"/>
      <c r="B304" s="36"/>
      <c r="C304" s="37"/>
      <c r="D304" s="37"/>
      <c r="E304" s="36"/>
    </row>
    <row r="305" spans="1:5" ht="12.75">
      <c r="A305" s="36"/>
      <c r="B305" s="36"/>
      <c r="C305" s="37"/>
      <c r="D305" s="37"/>
      <c r="E305" s="36"/>
    </row>
    <row r="306" spans="1:5" ht="12.75">
      <c r="A306" s="36"/>
      <c r="B306" s="36"/>
      <c r="C306" s="37"/>
      <c r="D306" s="37"/>
      <c r="E306" s="36"/>
    </row>
    <row r="307" spans="1:5" ht="12.75">
      <c r="A307" s="36"/>
      <c r="B307" s="36"/>
      <c r="C307" s="37"/>
      <c r="D307" s="37"/>
      <c r="E307" s="36"/>
    </row>
    <row r="308" spans="1:5" ht="12.75">
      <c r="A308" s="36"/>
      <c r="B308" s="36"/>
      <c r="C308" s="37"/>
      <c r="D308" s="37"/>
      <c r="E308" s="36"/>
    </row>
    <row r="309" spans="1:5" ht="12.75">
      <c r="A309" s="36"/>
      <c r="B309" s="36"/>
      <c r="C309" s="37"/>
      <c r="D309" s="37"/>
      <c r="E309" s="36"/>
    </row>
    <row r="310" spans="1:5" ht="12.75">
      <c r="A310" s="36"/>
      <c r="B310" s="36"/>
      <c r="C310" s="37"/>
      <c r="D310" s="37"/>
      <c r="E310" s="36"/>
    </row>
    <row r="311" spans="1:5" ht="12.75">
      <c r="A311" s="36"/>
      <c r="B311" s="36"/>
      <c r="C311" s="37"/>
      <c r="D311" s="37"/>
      <c r="E311" s="36"/>
    </row>
    <row r="312" spans="1:5" ht="12.75">
      <c r="A312" s="36"/>
      <c r="B312" s="36"/>
      <c r="C312" s="37"/>
      <c r="D312" s="37"/>
      <c r="E312" s="36"/>
    </row>
    <row r="313" spans="1:5" ht="12.75">
      <c r="A313" s="36"/>
      <c r="B313" s="36"/>
      <c r="C313" s="37"/>
      <c r="D313" s="37"/>
      <c r="E313" s="36"/>
    </row>
    <row r="314" spans="1:5" ht="12.75">
      <c r="A314" s="36"/>
      <c r="B314" s="36"/>
      <c r="C314" s="37"/>
      <c r="D314" s="37"/>
      <c r="E314" s="36"/>
    </row>
    <row r="315" spans="1:5" ht="12.75">
      <c r="A315" s="36"/>
      <c r="B315" s="36"/>
      <c r="C315" s="37"/>
      <c r="D315" s="37"/>
      <c r="E315" s="36"/>
    </row>
    <row r="316" spans="1:5" ht="12.75">
      <c r="A316" s="36"/>
      <c r="B316" s="36"/>
      <c r="C316" s="37"/>
      <c r="D316" s="37"/>
      <c r="E316" s="36"/>
    </row>
    <row r="317" spans="1:5" ht="12.75">
      <c r="A317" s="36"/>
      <c r="B317" s="36"/>
      <c r="C317" s="37"/>
      <c r="D317" s="37"/>
      <c r="E317" s="36"/>
    </row>
    <row r="318" spans="1:5" ht="12.75">
      <c r="A318" s="36"/>
      <c r="B318" s="36"/>
      <c r="C318" s="37"/>
      <c r="D318" s="37"/>
      <c r="E318" s="36"/>
    </row>
    <row r="319" spans="1:5" ht="12.75">
      <c r="A319" s="36"/>
      <c r="B319" s="36"/>
      <c r="C319" s="37"/>
      <c r="D319" s="37"/>
      <c r="E319" s="36"/>
    </row>
    <row r="320" spans="1:5" ht="12.75">
      <c r="A320" s="36"/>
      <c r="B320" s="36"/>
      <c r="C320" s="37"/>
      <c r="D320" s="37"/>
      <c r="E320" s="36"/>
    </row>
    <row r="321" spans="1:5" ht="12.75">
      <c r="A321" s="36"/>
      <c r="B321" s="36"/>
      <c r="C321" s="37"/>
      <c r="D321" s="37"/>
      <c r="E321" s="36"/>
    </row>
    <row r="322" spans="1:5" ht="12.75">
      <c r="A322" s="36"/>
      <c r="B322" s="36"/>
      <c r="C322" s="37"/>
      <c r="D322" s="37"/>
      <c r="E322" s="36"/>
    </row>
    <row r="323" spans="1:5" ht="12.75">
      <c r="A323" s="36"/>
      <c r="B323" s="36"/>
      <c r="C323" s="37"/>
      <c r="D323" s="37"/>
      <c r="E323" s="36"/>
    </row>
    <row r="324" spans="1:5" ht="12.75">
      <c r="A324" s="36"/>
      <c r="B324" s="36"/>
      <c r="C324" s="37"/>
      <c r="D324" s="37"/>
      <c r="E324" s="36"/>
    </row>
    <row r="325" spans="1:5" ht="12.75">
      <c r="A325" s="36"/>
      <c r="B325" s="36"/>
      <c r="C325" s="37"/>
      <c r="D325" s="37"/>
      <c r="E325" s="36"/>
    </row>
    <row r="326" spans="1:5" ht="12.75">
      <c r="A326" s="36"/>
      <c r="B326" s="36"/>
      <c r="C326" s="37"/>
      <c r="D326" s="37"/>
      <c r="E326" s="36"/>
    </row>
    <row r="327" spans="1:5" ht="12.75">
      <c r="A327" s="36"/>
      <c r="B327" s="36"/>
      <c r="C327" s="37"/>
      <c r="D327" s="37"/>
      <c r="E327" s="36"/>
    </row>
    <row r="328" spans="1:5" ht="12.75">
      <c r="A328" s="36"/>
      <c r="B328" s="36"/>
      <c r="C328" s="37"/>
      <c r="D328" s="37"/>
      <c r="E328" s="36"/>
    </row>
    <row r="329" spans="1:5" ht="12.75">
      <c r="A329" s="36"/>
      <c r="B329" s="36"/>
      <c r="C329" s="37"/>
      <c r="D329" s="37"/>
      <c r="E329" s="36"/>
    </row>
    <row r="330" spans="1:5" ht="12.75">
      <c r="A330" s="36"/>
      <c r="B330" s="36"/>
      <c r="C330" s="37"/>
      <c r="D330" s="37"/>
      <c r="E330" s="36"/>
    </row>
    <row r="331" spans="1:5" ht="12.75">
      <c r="A331" s="36"/>
      <c r="B331" s="36"/>
      <c r="C331" s="37"/>
      <c r="D331" s="37"/>
      <c r="E331" s="36"/>
    </row>
    <row r="332" spans="1:5" ht="12.75">
      <c r="A332" s="36"/>
      <c r="B332" s="36"/>
      <c r="C332" s="37"/>
      <c r="D332" s="37"/>
      <c r="E332" s="36"/>
    </row>
    <row r="333" spans="1:5" ht="12.75">
      <c r="A333" s="36"/>
      <c r="B333" s="36"/>
      <c r="C333" s="37"/>
      <c r="D333" s="37"/>
      <c r="E333" s="36"/>
    </row>
    <row r="334" spans="1:5" ht="12.75">
      <c r="A334" s="36"/>
      <c r="B334" s="36"/>
      <c r="C334" s="37"/>
      <c r="D334" s="37"/>
      <c r="E334" s="36"/>
    </row>
    <row r="335" spans="1:5" ht="12.75">
      <c r="A335" s="36"/>
      <c r="B335" s="36"/>
      <c r="C335" s="37"/>
      <c r="D335" s="37"/>
      <c r="E335" s="36"/>
    </row>
    <row r="336" spans="1:5" ht="12.75">
      <c r="A336" s="36"/>
      <c r="B336" s="36"/>
      <c r="C336" s="37"/>
      <c r="D336" s="37"/>
      <c r="E336" s="36"/>
    </row>
    <row r="337" spans="1:5" ht="12.75">
      <c r="A337" s="36"/>
      <c r="B337" s="36"/>
      <c r="C337" s="37"/>
      <c r="D337" s="37"/>
      <c r="E337" s="36"/>
    </row>
    <row r="338" spans="1:5" ht="12.75">
      <c r="A338" s="36"/>
      <c r="B338" s="36"/>
      <c r="C338" s="37"/>
      <c r="D338" s="37"/>
      <c r="E338" s="36"/>
    </row>
    <row r="339" spans="1:5" ht="12.75">
      <c r="A339" s="36"/>
      <c r="B339" s="36"/>
      <c r="C339" s="37"/>
      <c r="D339" s="37"/>
      <c r="E339" s="36"/>
    </row>
    <row r="340" spans="1:5" ht="12.75">
      <c r="A340" s="36"/>
      <c r="B340" s="36"/>
      <c r="C340" s="37"/>
      <c r="D340" s="37"/>
      <c r="E340" s="36"/>
    </row>
    <row r="341" spans="1:5" ht="12.75">
      <c r="A341" s="36"/>
      <c r="B341" s="36"/>
      <c r="C341" s="37"/>
      <c r="D341" s="37"/>
      <c r="E341" s="36"/>
    </row>
    <row r="342" spans="1:5" ht="12.75">
      <c r="A342" s="36"/>
      <c r="B342" s="36"/>
      <c r="C342" s="37"/>
      <c r="D342" s="37"/>
      <c r="E342" s="36"/>
    </row>
    <row r="343" spans="1:5" ht="12.75">
      <c r="A343" s="36"/>
      <c r="B343" s="36"/>
      <c r="C343" s="37"/>
      <c r="D343" s="37"/>
      <c r="E343" s="36"/>
    </row>
    <row r="344" spans="1:5" ht="12.75">
      <c r="A344" s="36"/>
      <c r="B344" s="36"/>
      <c r="C344" s="37"/>
      <c r="D344" s="37"/>
      <c r="E344" s="36"/>
    </row>
    <row r="345" spans="1:5" ht="12.75">
      <c r="A345" s="36"/>
      <c r="B345" s="36"/>
      <c r="C345" s="37"/>
      <c r="D345" s="37"/>
      <c r="E345" s="36"/>
    </row>
    <row r="346" spans="1:5" ht="12.75">
      <c r="A346" s="36"/>
      <c r="B346" s="36"/>
      <c r="C346" s="37"/>
      <c r="D346" s="37"/>
      <c r="E346" s="36"/>
    </row>
    <row r="347" spans="1:5" ht="12.75">
      <c r="A347" s="36"/>
      <c r="B347" s="36"/>
      <c r="C347" s="37"/>
      <c r="D347" s="37"/>
      <c r="E347" s="36"/>
    </row>
    <row r="348" spans="1:5" ht="12.75">
      <c r="A348" s="36"/>
      <c r="B348" s="36"/>
      <c r="C348" s="37"/>
      <c r="D348" s="37"/>
      <c r="E348" s="36"/>
    </row>
    <row r="349" spans="1:5" ht="12.75">
      <c r="A349" s="36"/>
      <c r="B349" s="36"/>
      <c r="C349" s="37"/>
      <c r="D349" s="37"/>
      <c r="E349" s="36"/>
    </row>
    <row r="350" spans="1:5" ht="12.75">
      <c r="A350" s="36"/>
      <c r="B350" s="36"/>
      <c r="C350" s="37"/>
      <c r="D350" s="37"/>
      <c r="E350" s="36"/>
    </row>
    <row r="351" spans="1:5" ht="12.75">
      <c r="A351" s="36"/>
      <c r="B351" s="36"/>
      <c r="C351" s="37"/>
      <c r="D351" s="37"/>
      <c r="E351" s="36"/>
    </row>
    <row r="352" spans="1:5" ht="12.75">
      <c r="A352" s="36"/>
      <c r="B352" s="36"/>
      <c r="C352" s="37"/>
      <c r="D352" s="37"/>
      <c r="E352" s="36"/>
    </row>
    <row r="353" spans="1:5" ht="12.75">
      <c r="A353" s="36"/>
      <c r="B353" s="36"/>
      <c r="C353" s="37"/>
      <c r="D353" s="37"/>
      <c r="E353" s="36"/>
    </row>
    <row r="354" spans="1:5" ht="12.75">
      <c r="A354" s="36"/>
      <c r="B354" s="36"/>
      <c r="C354" s="37"/>
      <c r="D354" s="37"/>
      <c r="E354" s="36"/>
    </row>
    <row r="355" spans="1:5" ht="12.75">
      <c r="A355" s="36"/>
      <c r="B355" s="36"/>
      <c r="C355" s="37"/>
      <c r="D355" s="37"/>
      <c r="E355" s="36"/>
    </row>
    <row r="356" spans="1:5" ht="12.75">
      <c r="A356" s="36"/>
      <c r="B356" s="36"/>
      <c r="C356" s="37"/>
      <c r="D356" s="37"/>
      <c r="E356" s="36"/>
    </row>
    <row r="357" spans="1:5" ht="12.75">
      <c r="A357" s="36"/>
      <c r="B357" s="36"/>
      <c r="C357" s="37"/>
      <c r="D357" s="37"/>
      <c r="E357" s="36"/>
    </row>
    <row r="358" spans="1:5" ht="12.75">
      <c r="A358" s="36"/>
      <c r="B358" s="36"/>
      <c r="C358" s="37"/>
      <c r="D358" s="37"/>
      <c r="E358" s="36"/>
    </row>
    <row r="359" spans="1:5" ht="12.75">
      <c r="A359" s="36"/>
      <c r="B359" s="36"/>
      <c r="C359" s="37"/>
      <c r="D359" s="37"/>
      <c r="E359" s="36"/>
    </row>
    <row r="360" spans="1:5" ht="12.75">
      <c r="A360" s="36"/>
      <c r="B360" s="36"/>
      <c r="C360" s="37"/>
      <c r="D360" s="37"/>
      <c r="E360" s="36"/>
    </row>
    <row r="361" spans="1:5" ht="12.75">
      <c r="A361" s="36"/>
      <c r="B361" s="36"/>
      <c r="C361" s="37"/>
      <c r="D361" s="37"/>
      <c r="E361" s="36"/>
    </row>
    <row r="362" spans="1:5" ht="12.75">
      <c r="A362" s="36"/>
      <c r="B362" s="36"/>
      <c r="C362" s="37"/>
      <c r="D362" s="37"/>
      <c r="E362" s="36"/>
    </row>
    <row r="363" spans="1:5" ht="12.75">
      <c r="A363" s="36"/>
      <c r="B363" s="36"/>
      <c r="C363" s="37"/>
      <c r="D363" s="37"/>
      <c r="E363" s="36"/>
    </row>
    <row r="364" spans="1:5" ht="12.75">
      <c r="A364" s="36"/>
      <c r="B364" s="36"/>
      <c r="C364" s="37"/>
      <c r="D364" s="37"/>
      <c r="E364" s="36"/>
    </row>
    <row r="365" spans="1:5" ht="12.75">
      <c r="A365" s="36"/>
      <c r="B365" s="36"/>
      <c r="C365" s="37"/>
      <c r="D365" s="37"/>
      <c r="E365" s="36"/>
    </row>
    <row r="366" spans="1:5" ht="12.75">
      <c r="A366" s="36"/>
      <c r="B366" s="36"/>
      <c r="C366" s="37"/>
      <c r="D366" s="37"/>
      <c r="E366" s="36"/>
    </row>
    <row r="367" spans="1:5" ht="12.75">
      <c r="A367" s="36"/>
      <c r="B367" s="36"/>
      <c r="C367" s="37"/>
      <c r="D367" s="37"/>
      <c r="E367" s="36"/>
    </row>
    <row r="368" spans="1:5" ht="12.75">
      <c r="A368" s="36"/>
      <c r="B368" s="36"/>
      <c r="C368" s="37"/>
      <c r="D368" s="37"/>
      <c r="E368" s="36"/>
    </row>
    <row r="369" spans="1:5" ht="12.75">
      <c r="A369" s="36"/>
      <c r="B369" s="36"/>
      <c r="C369" s="37"/>
      <c r="D369" s="37"/>
      <c r="E369" s="36"/>
    </row>
    <row r="370" spans="1:5" ht="12.75">
      <c r="A370" s="36"/>
      <c r="B370" s="36"/>
      <c r="C370" s="37"/>
      <c r="D370" s="37"/>
      <c r="E370" s="36"/>
    </row>
    <row r="371" spans="1:5" ht="12.75">
      <c r="A371" s="36"/>
      <c r="B371" s="36"/>
      <c r="C371" s="37"/>
      <c r="D371" s="37"/>
      <c r="E371" s="36"/>
    </row>
    <row r="372" spans="1:5" ht="12.75">
      <c r="A372" s="36"/>
      <c r="B372" s="36"/>
      <c r="C372" s="36"/>
      <c r="D372" s="37"/>
      <c r="E372" s="36"/>
    </row>
    <row r="373" spans="1:5" ht="12.75">
      <c r="A373" s="36"/>
      <c r="B373" s="36"/>
      <c r="C373" s="36"/>
      <c r="D373" s="37"/>
      <c r="E373" s="36"/>
    </row>
    <row r="374" spans="1:5" ht="12.75">
      <c r="A374" s="36"/>
      <c r="B374" s="36"/>
      <c r="C374" s="36"/>
      <c r="D374" s="37"/>
      <c r="E374" s="36"/>
    </row>
    <row r="375" spans="1:5" ht="12.75">
      <c r="A375" s="36"/>
      <c r="B375" s="36"/>
      <c r="C375" s="36"/>
      <c r="D375" s="37"/>
      <c r="E375" s="36"/>
    </row>
    <row r="376" spans="1:5" ht="12.75">
      <c r="A376" s="36"/>
      <c r="B376" s="36"/>
      <c r="C376" s="36"/>
      <c r="D376" s="37"/>
      <c r="E376" s="36"/>
    </row>
    <row r="377" spans="1:5" ht="12.75">
      <c r="A377" s="36"/>
      <c r="B377" s="36"/>
      <c r="C377" s="36"/>
      <c r="D377" s="37"/>
      <c r="E377" s="36"/>
    </row>
    <row r="378" spans="1:5" ht="12.75">
      <c r="A378" s="36"/>
      <c r="B378" s="36"/>
      <c r="C378" s="36"/>
      <c r="D378" s="37"/>
      <c r="E378" s="36"/>
    </row>
    <row r="379" spans="1:5" ht="12.75">
      <c r="A379" s="36"/>
      <c r="B379" s="36"/>
      <c r="C379" s="36"/>
      <c r="D379" s="37"/>
      <c r="E379" s="36"/>
    </row>
    <row r="380" spans="1:5" ht="12.75">
      <c r="A380" s="36"/>
      <c r="B380" s="36"/>
      <c r="C380" s="36"/>
      <c r="D380" s="37"/>
      <c r="E380" s="36"/>
    </row>
    <row r="381" spans="1:5" ht="12.75">
      <c r="A381" s="36"/>
      <c r="B381" s="36"/>
      <c r="C381" s="36"/>
      <c r="D381" s="37"/>
      <c r="E381" s="36"/>
    </row>
    <row r="382" spans="1:5" ht="12.75">
      <c r="A382" s="36"/>
      <c r="B382" s="36"/>
      <c r="C382" s="36"/>
      <c r="D382" s="37"/>
      <c r="E382" s="36"/>
    </row>
    <row r="383" spans="1:5" ht="12.75">
      <c r="A383" s="36"/>
      <c r="B383" s="36"/>
      <c r="C383" s="36"/>
      <c r="D383" s="37"/>
      <c r="E383" s="36"/>
    </row>
    <row r="384" spans="1:5" ht="12.75">
      <c r="A384" s="36"/>
      <c r="B384" s="36"/>
      <c r="C384" s="36"/>
      <c r="D384" s="37"/>
      <c r="E384" s="36"/>
    </row>
    <row r="385" spans="1:5" ht="12.75">
      <c r="A385" s="36"/>
      <c r="B385" s="36"/>
      <c r="C385" s="36"/>
      <c r="D385" s="37"/>
      <c r="E385" s="36"/>
    </row>
    <row r="386" spans="1:5" ht="12.75">
      <c r="A386" s="36"/>
      <c r="B386" s="36"/>
      <c r="C386" s="36"/>
      <c r="D386" s="37"/>
      <c r="E386" s="36"/>
    </row>
    <row r="387" spans="1:5" ht="12.75">
      <c r="A387" s="36"/>
      <c r="B387" s="36"/>
      <c r="C387" s="36"/>
      <c r="D387" s="37"/>
      <c r="E387" s="36"/>
    </row>
    <row r="388" spans="1:5" ht="12.75">
      <c r="A388" s="36"/>
      <c r="B388" s="36"/>
      <c r="C388" s="36"/>
      <c r="D388" s="37"/>
      <c r="E388" s="36"/>
    </row>
    <row r="389" spans="1:5" ht="12.75">
      <c r="A389" s="36"/>
      <c r="B389" s="36"/>
      <c r="C389" s="36"/>
      <c r="D389" s="37"/>
      <c r="E389" s="36"/>
    </row>
    <row r="390" spans="1:5" ht="12.75">
      <c r="A390" s="36"/>
      <c r="B390" s="36"/>
      <c r="C390" s="36"/>
      <c r="D390" s="37"/>
      <c r="E390" s="36"/>
    </row>
    <row r="391" spans="1:5" ht="12.75">
      <c r="A391" s="36"/>
      <c r="B391" s="36"/>
      <c r="C391" s="36"/>
      <c r="D391" s="37"/>
      <c r="E391" s="36"/>
    </row>
    <row r="392" spans="1:5" ht="12.75">
      <c r="A392" s="36"/>
      <c r="B392" s="36"/>
      <c r="C392" s="36"/>
      <c r="D392" s="37"/>
      <c r="E392" s="36"/>
    </row>
    <row r="393" spans="1:5" ht="12.75">
      <c r="A393" s="36"/>
      <c r="B393" s="36"/>
      <c r="C393" s="36"/>
      <c r="D393" s="37"/>
      <c r="E393" s="36"/>
    </row>
    <row r="394" spans="1:5" ht="12.75">
      <c r="A394" s="36"/>
      <c r="B394" s="36"/>
      <c r="C394" s="36"/>
      <c r="D394" s="37"/>
      <c r="E394" s="36"/>
    </row>
    <row r="395" spans="1:5" ht="12.75">
      <c r="A395" s="36"/>
      <c r="B395" s="36"/>
      <c r="C395" s="36"/>
      <c r="D395" s="37"/>
      <c r="E395" s="36"/>
    </row>
    <row r="396" spans="1:5" ht="12.75">
      <c r="A396" s="36"/>
      <c r="B396" s="36"/>
      <c r="C396" s="36"/>
      <c r="D396" s="37"/>
      <c r="E396" s="36"/>
    </row>
    <row r="397" spans="1:5" ht="12.75">
      <c r="A397" s="36"/>
      <c r="B397" s="36"/>
      <c r="C397" s="36"/>
      <c r="D397" s="37"/>
      <c r="E397" s="36"/>
    </row>
    <row r="398" spans="1:5" ht="12.75">
      <c r="A398" s="36"/>
      <c r="B398" s="36"/>
      <c r="C398" s="36"/>
      <c r="D398" s="37"/>
      <c r="E398" s="36"/>
    </row>
    <row r="399" spans="1:5" ht="12.75">
      <c r="A399" s="36"/>
      <c r="B399" s="36"/>
      <c r="C399" s="36"/>
      <c r="D399" s="37"/>
      <c r="E399" s="36"/>
    </row>
    <row r="400" spans="1:5" ht="12.75">
      <c r="A400" s="36"/>
      <c r="B400" s="36"/>
      <c r="C400" s="36"/>
      <c r="D400" s="37"/>
      <c r="E400" s="36"/>
    </row>
    <row r="401" spans="1:5" ht="12.75">
      <c r="A401" s="36"/>
      <c r="B401" s="36"/>
      <c r="C401" s="36"/>
      <c r="D401" s="37"/>
      <c r="E401" s="36"/>
    </row>
    <row r="402" spans="1:5" ht="12.75">
      <c r="A402" s="36"/>
      <c r="B402" s="36"/>
      <c r="C402" s="36"/>
      <c r="D402" s="37"/>
      <c r="E402" s="36"/>
    </row>
    <row r="403" spans="1:5" ht="12.75">
      <c r="A403" s="36"/>
      <c r="B403" s="36"/>
      <c r="C403" s="36"/>
      <c r="D403" s="37"/>
      <c r="E403" s="36"/>
    </row>
    <row r="404" spans="1:5" ht="12.75">
      <c r="A404" s="36"/>
      <c r="B404" s="36"/>
      <c r="C404" s="36"/>
      <c r="D404" s="37"/>
      <c r="E404" s="36"/>
    </row>
    <row r="405" spans="1:5" ht="12.75">
      <c r="A405" s="36"/>
      <c r="B405" s="36"/>
      <c r="C405" s="36"/>
      <c r="D405" s="37"/>
      <c r="E405" s="36"/>
    </row>
    <row r="406" spans="1:5" ht="12.75">
      <c r="A406" s="36"/>
      <c r="B406" s="36"/>
      <c r="C406" s="36"/>
      <c r="D406" s="36"/>
      <c r="E406" s="36"/>
    </row>
    <row r="407" spans="1:5" ht="12.75">
      <c r="A407" s="36"/>
      <c r="B407" s="36"/>
      <c r="C407" s="36"/>
      <c r="D407" s="36"/>
      <c r="E407" s="36"/>
    </row>
    <row r="408" spans="1:5" ht="12.75">
      <c r="A408" s="36"/>
      <c r="B408" s="36"/>
      <c r="C408" s="36"/>
      <c r="D408" s="36"/>
      <c r="E408" s="36"/>
    </row>
    <row r="409" spans="1:5" ht="12.75">
      <c r="A409" s="36"/>
      <c r="B409" s="36"/>
      <c r="C409" s="36"/>
      <c r="D409" s="36"/>
      <c r="E409" s="36"/>
    </row>
    <row r="410" spans="1:5" ht="12.75">
      <c r="A410" s="36"/>
      <c r="B410" s="36"/>
      <c r="C410" s="36"/>
      <c r="D410" s="36"/>
      <c r="E410" s="36"/>
    </row>
    <row r="411" spans="1:5" ht="12.75">
      <c r="A411" s="36"/>
      <c r="B411" s="36"/>
      <c r="C411" s="36"/>
      <c r="D411" s="36"/>
      <c r="E411" s="36"/>
    </row>
    <row r="412" spans="1:5" ht="12.75">
      <c r="A412" s="36"/>
      <c r="B412" s="36"/>
      <c r="C412" s="36"/>
      <c r="D412" s="36"/>
      <c r="E412" s="36"/>
    </row>
    <row r="413" spans="1:5" ht="12.75">
      <c r="A413" s="36"/>
      <c r="B413" s="36"/>
      <c r="C413" s="36"/>
      <c r="D413" s="36"/>
      <c r="E413" s="36"/>
    </row>
    <row r="414" spans="1:5" ht="12.75">
      <c r="A414" s="36"/>
      <c r="B414" s="36"/>
      <c r="C414" s="36"/>
      <c r="D414" s="36"/>
      <c r="E414" s="36"/>
    </row>
    <row r="415" spans="1:5" ht="12.75">
      <c r="A415" s="36"/>
      <c r="B415" s="36"/>
      <c r="C415" s="36"/>
      <c r="D415" s="36"/>
      <c r="E415" s="36"/>
    </row>
    <row r="416" spans="1:5" ht="12.75">
      <c r="A416" s="36"/>
      <c r="B416" s="36"/>
      <c r="C416" s="36"/>
      <c r="D416" s="36"/>
      <c r="E416" s="36"/>
    </row>
    <row r="417" spans="1:5" ht="12.75">
      <c r="A417" s="36"/>
      <c r="B417" s="36"/>
      <c r="C417" s="36"/>
      <c r="D417" s="36"/>
      <c r="E417" s="36"/>
    </row>
    <row r="418" spans="1:5" ht="12.75">
      <c r="A418" s="36"/>
      <c r="B418" s="36"/>
      <c r="C418" s="36"/>
      <c r="D418" s="36"/>
      <c r="E418" s="36"/>
    </row>
    <row r="419" spans="1:5" ht="12.75">
      <c r="A419" s="36"/>
      <c r="B419" s="36"/>
      <c r="C419" s="36"/>
      <c r="D419" s="36"/>
      <c r="E419" s="36"/>
    </row>
    <row r="420" spans="1:5" ht="12.75">
      <c r="A420" s="36"/>
      <c r="B420" s="36"/>
      <c r="C420" s="36"/>
      <c r="D420" s="36"/>
      <c r="E420" s="36"/>
    </row>
    <row r="421" spans="1:5" ht="12.75">
      <c r="A421" s="36"/>
      <c r="B421" s="36"/>
      <c r="C421" s="36"/>
      <c r="D421" s="36"/>
      <c r="E421" s="36"/>
    </row>
    <row r="422" spans="1:5" ht="12.75">
      <c r="A422" s="36"/>
      <c r="B422" s="36"/>
      <c r="C422" s="36"/>
      <c r="D422" s="36"/>
      <c r="E422" s="36"/>
    </row>
    <row r="423" spans="1:5" ht="12.75">
      <c r="A423" s="36"/>
      <c r="B423" s="36"/>
      <c r="C423" s="36"/>
      <c r="D423" s="36"/>
      <c r="E423" s="36"/>
    </row>
    <row r="424" spans="1:5" ht="12.75">
      <c r="A424" s="36"/>
      <c r="B424" s="36"/>
      <c r="C424" s="36"/>
      <c r="D424" s="36"/>
      <c r="E424" s="36"/>
    </row>
    <row r="425" spans="1:5" ht="12.75">
      <c r="A425" s="36"/>
      <c r="B425" s="36"/>
      <c r="C425" s="36"/>
      <c r="D425" s="36"/>
      <c r="E425" s="36"/>
    </row>
    <row r="426" spans="1:5" ht="12.75">
      <c r="A426" s="36"/>
      <c r="B426" s="36"/>
      <c r="C426" s="36"/>
      <c r="D426" s="36"/>
      <c r="E426" s="36"/>
    </row>
    <row r="427" spans="1:5" ht="12.75">
      <c r="A427" s="36"/>
      <c r="B427" s="36"/>
      <c r="C427" s="36"/>
      <c r="D427" s="36"/>
      <c r="E427" s="36"/>
    </row>
    <row r="428" spans="1:5" ht="12.75">
      <c r="A428" s="36"/>
      <c r="B428" s="36"/>
      <c r="C428" s="36"/>
      <c r="D428" s="36"/>
      <c r="E428" s="36"/>
    </row>
    <row r="429" spans="1:5" ht="12.75">
      <c r="A429" s="36"/>
      <c r="B429" s="36"/>
      <c r="C429" s="36"/>
      <c r="D429" s="36"/>
      <c r="E429" s="36"/>
    </row>
    <row r="430" spans="1:5" ht="12.75">
      <c r="A430" s="36"/>
      <c r="B430" s="36"/>
      <c r="C430" s="36"/>
      <c r="D430" s="36"/>
      <c r="E430" s="36"/>
    </row>
    <row r="431" spans="1:5" ht="12.75">
      <c r="A431" s="36"/>
      <c r="B431" s="36"/>
      <c r="C431" s="36"/>
      <c r="D431" s="36"/>
      <c r="E431" s="36"/>
    </row>
    <row r="432" spans="1:5" ht="12.75">
      <c r="A432" s="36"/>
      <c r="B432" s="36"/>
      <c r="C432" s="36"/>
      <c r="D432" s="36"/>
      <c r="E432" s="36"/>
    </row>
    <row r="433" spans="1:5" ht="12.75">
      <c r="A433" s="36"/>
      <c r="B433" s="36"/>
      <c r="C433" s="36"/>
      <c r="D433" s="36"/>
      <c r="E433" s="36"/>
    </row>
    <row r="434" spans="1:5" ht="12.75">
      <c r="A434" s="36"/>
      <c r="B434" s="36"/>
      <c r="C434" s="36"/>
      <c r="D434" s="36"/>
      <c r="E434" s="36"/>
    </row>
    <row r="435" spans="1:5" ht="12.75">
      <c r="A435" s="36"/>
      <c r="B435" s="36"/>
      <c r="C435" s="36"/>
      <c r="D435" s="36"/>
      <c r="E435" s="36"/>
    </row>
    <row r="436" spans="1:5" ht="12.75">
      <c r="A436" s="36"/>
      <c r="B436" s="36"/>
      <c r="C436" s="36"/>
      <c r="D436" s="36"/>
      <c r="E436" s="36"/>
    </row>
    <row r="437" spans="1:5" ht="12.75">
      <c r="A437" s="36"/>
      <c r="B437" s="36"/>
      <c r="C437" s="36"/>
      <c r="D437" s="36"/>
      <c r="E437" s="36"/>
    </row>
    <row r="438" spans="1:5" ht="12.75">
      <c r="A438" s="36"/>
      <c r="B438" s="36"/>
      <c r="C438" s="36"/>
      <c r="D438" s="36"/>
      <c r="E438" s="36"/>
    </row>
    <row r="439" spans="1:5" ht="12.75">
      <c r="A439" s="36"/>
      <c r="B439" s="36"/>
      <c r="C439" s="36"/>
      <c r="D439" s="36"/>
      <c r="E439" s="36"/>
    </row>
    <row r="440" spans="1:5" ht="12.75">
      <c r="A440" s="36"/>
      <c r="B440" s="36"/>
      <c r="C440" s="36"/>
      <c r="D440" s="36"/>
      <c r="E440" s="36"/>
    </row>
    <row r="441" spans="1:5" ht="12.75">
      <c r="A441" s="36"/>
      <c r="B441" s="36"/>
      <c r="C441" s="36"/>
      <c r="D441" s="36"/>
      <c r="E441" s="36"/>
    </row>
    <row r="442" spans="1:5" ht="12.75">
      <c r="A442" s="36"/>
      <c r="B442" s="36"/>
      <c r="C442" s="36"/>
      <c r="D442" s="36"/>
      <c r="E442" s="36"/>
    </row>
    <row r="443" spans="1:5" ht="12.75">
      <c r="A443" s="36"/>
      <c r="B443" s="36"/>
      <c r="C443" s="36"/>
      <c r="D443" s="36"/>
      <c r="E443" s="36"/>
    </row>
    <row r="444" spans="1:5" ht="12.75">
      <c r="A444" s="36"/>
      <c r="B444" s="36"/>
      <c r="C444" s="36"/>
      <c r="D444" s="36"/>
      <c r="E444" s="36"/>
    </row>
    <row r="445" spans="1:5" ht="12.75">
      <c r="A445" s="36"/>
      <c r="B445" s="36"/>
      <c r="C445" s="36"/>
      <c r="D445" s="36"/>
      <c r="E445" s="36"/>
    </row>
    <row r="446" spans="1:5" ht="12.75">
      <c r="A446" s="36"/>
      <c r="B446" s="36"/>
      <c r="C446" s="36"/>
      <c r="D446" s="36"/>
      <c r="E446" s="36"/>
    </row>
    <row r="447" spans="1:5" ht="12.75">
      <c r="A447" s="36"/>
      <c r="B447" s="36"/>
      <c r="C447" s="36"/>
      <c r="D447" s="36"/>
      <c r="E447" s="36"/>
    </row>
    <row r="448" spans="1:5" ht="12.75">
      <c r="A448" s="36"/>
      <c r="B448" s="36"/>
      <c r="C448" s="36"/>
      <c r="D448" s="36"/>
      <c r="E448" s="36"/>
    </row>
    <row r="449" spans="1:5" ht="12.75">
      <c r="A449" s="36"/>
      <c r="B449" s="36"/>
      <c r="C449" s="36"/>
      <c r="D449" s="36"/>
      <c r="E449" s="36"/>
    </row>
    <row r="450" spans="1:5" ht="12.75">
      <c r="A450" s="36"/>
      <c r="B450" s="36"/>
      <c r="C450" s="36"/>
      <c r="D450" s="36"/>
      <c r="E450" s="36"/>
    </row>
    <row r="451" spans="1:5" ht="12.75">
      <c r="A451" s="36"/>
      <c r="B451" s="36"/>
      <c r="C451" s="36"/>
      <c r="D451" s="36"/>
      <c r="E451" s="36"/>
    </row>
    <row r="452" spans="1:5" ht="12.75">
      <c r="A452" s="36"/>
      <c r="B452" s="36"/>
      <c r="C452" s="36"/>
      <c r="D452" s="36"/>
      <c r="E452" s="36"/>
    </row>
    <row r="453" spans="1:5" ht="12.75">
      <c r="A453" s="36"/>
      <c r="B453" s="36"/>
      <c r="C453" s="36"/>
      <c r="D453" s="36"/>
      <c r="E453" s="36"/>
    </row>
    <row r="454" spans="1:5" ht="12.75">
      <c r="A454" s="36"/>
      <c r="B454" s="36"/>
      <c r="C454" s="36"/>
      <c r="D454" s="36"/>
      <c r="E454" s="36"/>
    </row>
    <row r="455" spans="1:5" ht="12.75">
      <c r="A455" s="36"/>
      <c r="B455" s="36"/>
      <c r="C455" s="36"/>
      <c r="D455" s="36"/>
      <c r="E455" s="36"/>
    </row>
    <row r="456" spans="1:5" ht="12.75">
      <c r="A456" s="36"/>
      <c r="B456" s="36"/>
      <c r="C456" s="36"/>
      <c r="D456" s="36"/>
      <c r="E456" s="36"/>
    </row>
    <row r="457" spans="1:5" ht="12.75">
      <c r="A457" s="36"/>
      <c r="B457" s="36"/>
      <c r="C457" s="36"/>
      <c r="D457" s="36"/>
      <c r="E457" s="36"/>
    </row>
    <row r="458" spans="1:5" ht="12.75">
      <c r="A458" s="36"/>
      <c r="B458" s="36"/>
      <c r="C458" s="36"/>
      <c r="D458" s="36"/>
      <c r="E458" s="36"/>
    </row>
    <row r="459" spans="1:5" ht="12.75">
      <c r="A459" s="36"/>
      <c r="B459" s="36"/>
      <c r="C459" s="36"/>
      <c r="D459" s="36"/>
      <c r="E459" s="36"/>
    </row>
    <row r="460" spans="1:5" ht="12.75">
      <c r="A460" s="36"/>
      <c r="B460" s="36"/>
      <c r="C460" s="36"/>
      <c r="D460" s="36"/>
      <c r="E460" s="36"/>
    </row>
    <row r="461" spans="1:5" ht="12.75">
      <c r="A461" s="36"/>
      <c r="B461" s="36"/>
      <c r="C461" s="36"/>
      <c r="D461" s="36"/>
      <c r="E461" s="36"/>
    </row>
    <row r="462" spans="1:5" ht="12.75">
      <c r="A462" s="36"/>
      <c r="B462" s="36"/>
      <c r="C462" s="36"/>
      <c r="D462" s="36"/>
      <c r="E462" s="36"/>
    </row>
    <row r="463" spans="1:5" ht="12.75">
      <c r="A463" s="36"/>
      <c r="B463" s="36"/>
      <c r="C463" s="36"/>
      <c r="D463" s="36"/>
      <c r="E463" s="36"/>
    </row>
    <row r="464" spans="1:5" ht="12.75">
      <c r="A464" s="36"/>
      <c r="B464" s="36"/>
      <c r="C464" s="36"/>
      <c r="D464" s="36"/>
      <c r="E464" s="36"/>
    </row>
    <row r="465" spans="1:5" ht="12.75">
      <c r="A465" s="36"/>
      <c r="B465" s="36"/>
      <c r="C465" s="36"/>
      <c r="D465" s="36"/>
      <c r="E465" s="36"/>
    </row>
    <row r="466" spans="1:5" ht="12.75">
      <c r="A466" s="36"/>
      <c r="B466" s="36"/>
      <c r="C466" s="36"/>
      <c r="D466" s="36"/>
      <c r="E466" s="36"/>
    </row>
    <row r="467" spans="1:5" ht="12.75">
      <c r="A467" s="36"/>
      <c r="B467" s="36"/>
      <c r="C467" s="36"/>
      <c r="D467" s="36"/>
      <c r="E467" s="36"/>
    </row>
    <row r="468" spans="1:5" ht="12.75">
      <c r="A468" s="36"/>
      <c r="B468" s="36"/>
      <c r="C468" s="36"/>
      <c r="D468" s="36"/>
      <c r="E468" s="36"/>
    </row>
    <row r="469" spans="1:5" ht="12.75">
      <c r="A469" s="36"/>
      <c r="B469" s="36"/>
      <c r="C469" s="36"/>
      <c r="D469" s="36"/>
      <c r="E469" s="36"/>
    </row>
    <row r="470" spans="1:5" ht="12.75">
      <c r="A470" s="36"/>
      <c r="B470" s="36"/>
      <c r="C470" s="36"/>
      <c r="D470" s="36"/>
      <c r="E470" s="36"/>
    </row>
    <row r="471" spans="1:5" ht="12.75">
      <c r="A471" s="36"/>
      <c r="B471" s="36"/>
      <c r="C471" s="36"/>
      <c r="D471" s="36"/>
      <c r="E471" s="36"/>
    </row>
    <row r="472" spans="1:5" ht="12.75">
      <c r="A472" s="36"/>
      <c r="B472" s="36"/>
      <c r="C472" s="36"/>
      <c r="D472" s="36"/>
      <c r="E472" s="36"/>
    </row>
    <row r="473" spans="1:5" ht="12.75">
      <c r="A473" s="36"/>
      <c r="B473" s="36"/>
      <c r="C473" s="36"/>
      <c r="D473" s="36"/>
      <c r="E473" s="36"/>
    </row>
    <row r="474" spans="1:5" ht="12.75">
      <c r="A474" s="36"/>
      <c r="B474" s="36"/>
      <c r="C474" s="36"/>
      <c r="D474" s="36"/>
      <c r="E474" s="36"/>
    </row>
    <row r="475" spans="1:5" ht="12.75">
      <c r="A475" s="36"/>
      <c r="B475" s="36"/>
      <c r="C475" s="36"/>
      <c r="D475" s="36"/>
      <c r="E475" s="36"/>
    </row>
    <row r="476" spans="1:5" ht="12.75">
      <c r="A476" s="36"/>
      <c r="B476" s="36"/>
      <c r="C476" s="36"/>
      <c r="D476" s="36"/>
      <c r="E476" s="36"/>
    </row>
    <row r="477" spans="1:5" ht="12.75">
      <c r="A477" s="36"/>
      <c r="B477" s="36"/>
      <c r="C477" s="36"/>
      <c r="D477" s="36"/>
      <c r="E477" s="36"/>
    </row>
    <row r="478" spans="1:5" ht="12.75">
      <c r="A478" s="36"/>
      <c r="B478" s="36"/>
      <c r="C478" s="36"/>
      <c r="D478" s="36"/>
      <c r="E478" s="36"/>
    </row>
    <row r="479" spans="1:5" ht="12.75">
      <c r="A479" s="36"/>
      <c r="B479" s="36"/>
      <c r="C479" s="36"/>
      <c r="D479" s="36"/>
      <c r="E479" s="36"/>
    </row>
    <row r="480" spans="1:5" ht="12.75">
      <c r="A480" s="36"/>
      <c r="B480" s="36"/>
      <c r="C480" s="36"/>
      <c r="D480" s="36"/>
      <c r="E480" s="36"/>
    </row>
    <row r="481" spans="1:5" ht="12.75">
      <c r="A481" s="36"/>
      <c r="B481" s="36"/>
      <c r="C481" s="36"/>
      <c r="D481" s="36"/>
      <c r="E481" s="36"/>
    </row>
    <row r="482" spans="1:5" ht="12.75">
      <c r="A482" s="36"/>
      <c r="B482" s="36"/>
      <c r="C482" s="36"/>
      <c r="D482" s="36"/>
      <c r="E482" s="36"/>
    </row>
    <row r="483" spans="1:5" ht="12.75">
      <c r="A483" s="36"/>
      <c r="B483" s="36"/>
      <c r="C483" s="36"/>
      <c r="D483" s="36"/>
      <c r="E483" s="36"/>
    </row>
    <row r="484" spans="1:5" ht="12.75">
      <c r="A484" s="36"/>
      <c r="B484" s="36"/>
      <c r="C484" s="36"/>
      <c r="D484" s="36"/>
      <c r="E484" s="36"/>
    </row>
    <row r="485" spans="1:5" ht="12.75">
      <c r="A485" s="36"/>
      <c r="B485" s="36"/>
      <c r="C485" s="36"/>
      <c r="D485" s="36"/>
      <c r="E485" s="36"/>
    </row>
    <row r="486" spans="1:5" ht="12.75">
      <c r="A486" s="36"/>
      <c r="B486" s="36"/>
      <c r="C486" s="36"/>
      <c r="D486" s="36"/>
      <c r="E486" s="36"/>
    </row>
    <row r="487" spans="1:5" ht="12.75">
      <c r="A487" s="36"/>
      <c r="B487" s="36"/>
      <c r="C487" s="36"/>
      <c r="D487" s="36"/>
      <c r="E487" s="36"/>
    </row>
    <row r="488" spans="1:5" ht="12.75">
      <c r="A488" s="36"/>
      <c r="B488" s="36"/>
      <c r="C488" s="36"/>
      <c r="D488" s="36"/>
      <c r="E488" s="36"/>
    </row>
    <row r="489" spans="1:5" ht="12.75">
      <c r="A489" s="36"/>
      <c r="B489" s="36"/>
      <c r="C489" s="36"/>
      <c r="D489" s="36"/>
      <c r="E489" s="36"/>
    </row>
    <row r="490" spans="1:5" ht="12.75">
      <c r="A490" s="36"/>
      <c r="B490" s="36"/>
      <c r="C490" s="36"/>
      <c r="D490" s="36"/>
      <c r="E490" s="36"/>
    </row>
    <row r="491" spans="1:5" ht="12.75">
      <c r="A491" s="36"/>
      <c r="B491" s="36"/>
      <c r="C491" s="36"/>
      <c r="D491" s="36"/>
      <c r="E491" s="36"/>
    </row>
    <row r="492" spans="1:5" ht="12.75">
      <c r="A492" s="36"/>
      <c r="B492" s="36"/>
      <c r="C492" s="36"/>
      <c r="D492" s="36"/>
      <c r="E492" s="36"/>
    </row>
    <row r="493" spans="1:5" ht="12.75">
      <c r="A493" s="36"/>
      <c r="B493" s="36"/>
      <c r="C493" s="36"/>
      <c r="D493" s="36"/>
      <c r="E493" s="36"/>
    </row>
    <row r="494" spans="1:5" ht="12.75">
      <c r="A494" s="36"/>
      <c r="B494" s="36"/>
      <c r="C494" s="36"/>
      <c r="D494" s="36"/>
      <c r="E494" s="36"/>
    </row>
    <row r="495" spans="1:5" ht="12.75">
      <c r="A495" s="36"/>
      <c r="B495" s="36"/>
      <c r="C495" s="36"/>
      <c r="D495" s="36"/>
      <c r="E495" s="36"/>
    </row>
    <row r="496" spans="1:5" ht="12.75">
      <c r="A496" s="36"/>
      <c r="B496" s="36"/>
      <c r="C496" s="36"/>
      <c r="D496" s="36"/>
      <c r="E496" s="36"/>
    </row>
    <row r="497" spans="1:5" ht="12.75">
      <c r="A497" s="36"/>
      <c r="B497" s="36"/>
      <c r="C497" s="36"/>
      <c r="D497" s="36"/>
      <c r="E497" s="36"/>
    </row>
    <row r="498" spans="1:5" ht="12.75">
      <c r="A498" s="36"/>
      <c r="B498" s="36"/>
      <c r="C498" s="36"/>
      <c r="D498" s="36"/>
      <c r="E498" s="36"/>
    </row>
    <row r="499" spans="1:5" ht="12.75">
      <c r="A499" s="36"/>
      <c r="B499" s="36"/>
      <c r="C499" s="36"/>
      <c r="D499" s="36"/>
      <c r="E499" s="36"/>
    </row>
    <row r="500" spans="1:5" ht="12.75">
      <c r="A500" s="36"/>
      <c r="B500" s="36"/>
      <c r="C500" s="36"/>
      <c r="D500" s="36"/>
      <c r="E500" s="36"/>
    </row>
    <row r="501" spans="1:5" ht="12.75">
      <c r="A501" s="36"/>
      <c r="B501" s="36"/>
      <c r="C501" s="36"/>
      <c r="D501" s="36"/>
      <c r="E501" s="36"/>
    </row>
    <row r="502" spans="1:5" ht="12.75">
      <c r="A502" s="36"/>
      <c r="B502" s="36"/>
      <c r="C502" s="36"/>
      <c r="D502" s="36"/>
      <c r="E502" s="36"/>
    </row>
    <row r="503" spans="1:5" ht="12.75">
      <c r="A503" s="36"/>
      <c r="B503" s="36"/>
      <c r="C503" s="36"/>
      <c r="D503" s="36"/>
      <c r="E503" s="36"/>
    </row>
    <row r="504" spans="1:5" ht="12.75">
      <c r="A504" s="36"/>
      <c r="B504" s="36"/>
      <c r="C504" s="36"/>
      <c r="D504" s="36"/>
      <c r="E504" s="36"/>
    </row>
    <row r="505" spans="1:5" ht="12.75">
      <c r="A505" s="36"/>
      <c r="B505" s="36"/>
      <c r="C505" s="36"/>
      <c r="D505" s="36"/>
      <c r="E505" s="36"/>
    </row>
    <row r="506" spans="1:5" ht="12.75">
      <c r="A506" s="36"/>
      <c r="B506" s="36"/>
      <c r="C506" s="36"/>
      <c r="D506" s="36"/>
      <c r="E506" s="36"/>
    </row>
    <row r="507" spans="1:5" ht="12.75">
      <c r="A507" s="36"/>
      <c r="B507" s="36"/>
      <c r="C507" s="36"/>
      <c r="D507" s="36"/>
      <c r="E507" s="36"/>
    </row>
    <row r="508" spans="1:5" ht="12.75">
      <c r="A508" s="36"/>
      <c r="B508" s="36"/>
      <c r="C508" s="36"/>
      <c r="D508" s="36"/>
      <c r="E508" s="36"/>
    </row>
    <row r="509" spans="1:5" ht="12.75">
      <c r="A509" s="36"/>
      <c r="B509" s="36"/>
      <c r="C509" s="36"/>
      <c r="D509" s="36"/>
      <c r="E509" s="36"/>
    </row>
    <row r="510" spans="1:5" ht="12.75">
      <c r="A510" s="36"/>
      <c r="B510" s="36"/>
      <c r="C510" s="36"/>
      <c r="D510" s="36"/>
      <c r="E510" s="36"/>
    </row>
    <row r="511" spans="1:5" ht="12.75">
      <c r="A511" s="36"/>
      <c r="B511" s="36"/>
      <c r="C511" s="36"/>
      <c r="D511" s="36"/>
      <c r="E511" s="36"/>
    </row>
    <row r="512" spans="1:5" ht="12.75">
      <c r="A512" s="36"/>
      <c r="B512" s="36"/>
      <c r="C512" s="36"/>
      <c r="D512" s="36"/>
      <c r="E512" s="36"/>
    </row>
    <row r="513" spans="1:5" ht="12.75">
      <c r="A513" s="36"/>
      <c r="B513" s="36"/>
      <c r="C513" s="36"/>
      <c r="D513" s="36"/>
      <c r="E513" s="36"/>
    </row>
    <row r="514" spans="1:5" ht="12.75">
      <c r="A514" s="36"/>
      <c r="B514" s="36"/>
      <c r="C514" s="36"/>
      <c r="D514" s="36"/>
      <c r="E514" s="36"/>
    </row>
    <row r="515" spans="1:5" ht="12.75">
      <c r="A515" s="36"/>
      <c r="B515" s="36"/>
      <c r="C515" s="36"/>
      <c r="D515" s="36"/>
      <c r="E515" s="36"/>
    </row>
    <row r="516" spans="1:5" ht="12.75">
      <c r="A516" s="36"/>
      <c r="B516" s="36"/>
      <c r="C516" s="36"/>
      <c r="D516" s="36"/>
      <c r="E516" s="36"/>
    </row>
    <row r="517" spans="1:5" ht="12.75">
      <c r="A517" s="36"/>
      <c r="B517" s="36"/>
      <c r="C517" s="36"/>
      <c r="D517" s="36"/>
      <c r="E517" s="36"/>
    </row>
    <row r="518" spans="1:5" ht="12.75">
      <c r="A518" s="36"/>
      <c r="B518" s="36"/>
      <c r="C518" s="36"/>
      <c r="D518" s="36"/>
      <c r="E518" s="36"/>
    </row>
    <row r="519" spans="1:5" ht="12.75">
      <c r="A519" s="36"/>
      <c r="B519" s="36"/>
      <c r="C519" s="36"/>
      <c r="D519" s="36"/>
      <c r="E519" s="36"/>
    </row>
    <row r="520" spans="1:5" ht="12.75">
      <c r="A520" s="36"/>
      <c r="B520" s="36"/>
      <c r="C520" s="36"/>
      <c r="D520" s="36"/>
      <c r="E520" s="36"/>
    </row>
    <row r="521" spans="1:5" ht="12.75">
      <c r="A521" s="36"/>
      <c r="B521" s="36"/>
      <c r="C521" s="36"/>
      <c r="D521" s="36"/>
      <c r="E521" s="36"/>
    </row>
    <row r="522" spans="1:5" ht="12.75">
      <c r="A522" s="36"/>
      <c r="B522" s="36"/>
      <c r="C522" s="36"/>
      <c r="D522" s="36"/>
      <c r="E522" s="36"/>
    </row>
    <row r="523" spans="1:5" ht="12.75">
      <c r="A523" s="36"/>
      <c r="B523" s="36"/>
      <c r="C523" s="36"/>
      <c r="D523" s="36"/>
      <c r="E523" s="36"/>
    </row>
    <row r="524" spans="1:5" ht="12.75">
      <c r="A524" s="36"/>
      <c r="B524" s="36"/>
      <c r="C524" s="36"/>
      <c r="D524" s="36"/>
      <c r="E524" s="36"/>
    </row>
    <row r="525" spans="1:5" ht="12.75">
      <c r="A525" s="36"/>
      <c r="B525" s="36"/>
      <c r="C525" s="36"/>
      <c r="D525" s="36"/>
      <c r="E525" s="36"/>
    </row>
    <row r="526" spans="1:5" ht="12.75">
      <c r="A526" s="36"/>
      <c r="B526" s="36"/>
      <c r="C526" s="36"/>
      <c r="D526" s="36"/>
      <c r="E526" s="36"/>
    </row>
    <row r="527" spans="1:5" ht="12.75">
      <c r="A527" s="36"/>
      <c r="B527" s="36"/>
      <c r="C527" s="36"/>
      <c r="D527" s="36"/>
      <c r="E527" s="36"/>
    </row>
    <row r="528" spans="1:5" ht="12.75">
      <c r="A528" s="36"/>
      <c r="B528" s="36"/>
      <c r="C528" s="36"/>
      <c r="D528" s="36"/>
      <c r="E528" s="36"/>
    </row>
    <row r="529" spans="1:5" ht="12.75">
      <c r="A529" s="36"/>
      <c r="B529" s="36"/>
      <c r="C529" s="36"/>
      <c r="D529" s="36"/>
      <c r="E529" s="36"/>
    </row>
    <row r="530" spans="1:5" ht="12.75">
      <c r="A530" s="36"/>
      <c r="B530" s="36"/>
      <c r="C530" s="36"/>
      <c r="D530" s="36"/>
      <c r="E530" s="36"/>
    </row>
    <row r="531" spans="1:5" ht="12.75">
      <c r="A531" s="36"/>
      <c r="B531" s="36"/>
      <c r="C531" s="36"/>
      <c r="D531" s="36"/>
      <c r="E531" s="36"/>
    </row>
    <row r="532" spans="1:5" ht="12.75">
      <c r="A532" s="36"/>
      <c r="B532" s="36"/>
      <c r="C532" s="36"/>
      <c r="D532" s="36"/>
      <c r="E532" s="36"/>
    </row>
    <row r="533" spans="1:5" ht="12.75">
      <c r="A533" s="36"/>
      <c r="B533" s="36"/>
      <c r="C533" s="36"/>
      <c r="D533" s="36"/>
      <c r="E533" s="36"/>
    </row>
    <row r="534" spans="1:5" ht="12.75">
      <c r="A534" s="36"/>
      <c r="B534" s="36"/>
      <c r="C534" s="36"/>
      <c r="D534" s="36"/>
      <c r="E534" s="36"/>
    </row>
    <row r="535" spans="1:5" ht="12.75">
      <c r="A535" s="36"/>
      <c r="B535" s="36"/>
      <c r="C535" s="36"/>
      <c r="D535" s="36"/>
      <c r="E535" s="36"/>
    </row>
    <row r="536" spans="1:5" ht="12.75">
      <c r="A536" s="36"/>
      <c r="B536" s="36"/>
      <c r="C536" s="36"/>
      <c r="D536" s="36"/>
      <c r="E536" s="36"/>
    </row>
    <row r="537" spans="1:5" ht="12.75">
      <c r="A537" s="36"/>
      <c r="B537" s="36"/>
      <c r="C537" s="36"/>
      <c r="D537" s="36"/>
      <c r="E537" s="36"/>
    </row>
    <row r="538" spans="1:5" ht="12.75">
      <c r="A538" s="36"/>
      <c r="B538" s="36"/>
      <c r="C538" s="36"/>
      <c r="D538" s="36"/>
      <c r="E538" s="36"/>
    </row>
    <row r="539" spans="1:5" ht="12.75">
      <c r="A539" s="36"/>
      <c r="B539" s="36"/>
      <c r="C539" s="36"/>
      <c r="D539" s="36"/>
      <c r="E539" s="36"/>
    </row>
    <row r="540" spans="1:5" ht="12.75">
      <c r="A540" s="36"/>
      <c r="B540" s="36"/>
      <c r="C540" s="36"/>
      <c r="D540" s="36"/>
      <c r="E540" s="36"/>
    </row>
    <row r="541" spans="1:5" ht="12.75">
      <c r="A541" s="36"/>
      <c r="B541" s="36"/>
      <c r="C541" s="36"/>
      <c r="D541" s="36"/>
      <c r="E541" s="36"/>
    </row>
    <row r="542" spans="1:5" ht="12.75">
      <c r="A542" s="36"/>
      <c r="B542" s="36"/>
      <c r="C542" s="36"/>
      <c r="D542" s="36"/>
      <c r="E542" s="36"/>
    </row>
    <row r="543" spans="1:5" ht="12.75">
      <c r="A543" s="36"/>
      <c r="B543" s="36"/>
      <c r="C543" s="36"/>
      <c r="D543" s="36"/>
      <c r="E543" s="36"/>
    </row>
    <row r="544" spans="1:5" ht="12.75">
      <c r="A544" s="36"/>
      <c r="B544" s="36"/>
      <c r="C544" s="36"/>
      <c r="D544" s="36"/>
      <c r="E544" s="36"/>
    </row>
    <row r="545" spans="1:5" ht="12.75">
      <c r="A545" s="36"/>
      <c r="B545" s="36"/>
      <c r="C545" s="36"/>
      <c r="D545" s="36"/>
      <c r="E545" s="36"/>
    </row>
    <row r="546" spans="1:5" ht="12.75">
      <c r="A546" s="36"/>
      <c r="B546" s="36"/>
      <c r="C546" s="36"/>
      <c r="D546" s="36"/>
      <c r="E546" s="36"/>
    </row>
    <row r="547" spans="1:5" ht="12.75">
      <c r="A547" s="36"/>
      <c r="B547" s="36"/>
      <c r="C547" s="36"/>
      <c r="D547" s="36"/>
      <c r="E547" s="36"/>
    </row>
    <row r="548" spans="1:5" ht="12.75">
      <c r="A548" s="36"/>
      <c r="B548" s="36"/>
      <c r="C548" s="36"/>
      <c r="D548" s="36"/>
      <c r="E548" s="36"/>
    </row>
    <row r="549" spans="1:5" ht="12.75">
      <c r="A549" s="36"/>
      <c r="B549" s="36"/>
      <c r="C549" s="36"/>
      <c r="D549" s="36"/>
      <c r="E549" s="36"/>
    </row>
    <row r="550" spans="1:5" ht="12.75">
      <c r="A550" s="36"/>
      <c r="B550" s="36"/>
      <c r="C550" s="36"/>
      <c r="D550" s="36"/>
      <c r="E550" s="36"/>
    </row>
    <row r="551" spans="1:5" ht="12.75">
      <c r="A551" s="36"/>
      <c r="B551" s="36"/>
      <c r="C551" s="36"/>
      <c r="D551" s="36"/>
      <c r="E551" s="36"/>
    </row>
    <row r="552" spans="1:5" ht="12.75">
      <c r="A552" s="36"/>
      <c r="B552" s="36"/>
      <c r="C552" s="36"/>
      <c r="D552" s="36"/>
      <c r="E552" s="36"/>
    </row>
    <row r="553" spans="1:5" ht="12.75">
      <c r="A553" s="36"/>
      <c r="B553" s="36"/>
      <c r="C553" s="36"/>
      <c r="D553" s="36"/>
      <c r="E553" s="36"/>
    </row>
    <row r="554" spans="1:5" ht="12.75">
      <c r="A554" s="36"/>
      <c r="B554" s="36"/>
      <c r="C554" s="36"/>
      <c r="D554" s="36"/>
      <c r="E554" s="36"/>
    </row>
    <row r="555" spans="1:5" ht="12.75">
      <c r="A555" s="36"/>
      <c r="B555" s="36"/>
      <c r="C555" s="36"/>
      <c r="D555" s="36"/>
      <c r="E555" s="36"/>
    </row>
    <row r="556" spans="1:5" ht="12.75">
      <c r="A556" s="36"/>
      <c r="B556" s="36"/>
      <c r="C556" s="36"/>
      <c r="D556" s="36"/>
      <c r="E556" s="36"/>
    </row>
    <row r="557" spans="1:5" ht="12.75">
      <c r="A557" s="36"/>
      <c r="B557" s="36"/>
      <c r="C557" s="36"/>
      <c r="D557" s="36"/>
      <c r="E557" s="36"/>
    </row>
    <row r="558" spans="1:5" ht="12.75">
      <c r="A558" s="36"/>
      <c r="B558" s="36"/>
      <c r="C558" s="36"/>
      <c r="D558" s="36"/>
      <c r="E558" s="36"/>
    </row>
    <row r="559" spans="1:5" ht="12.75">
      <c r="A559" s="36"/>
      <c r="B559" s="36"/>
      <c r="C559" s="36"/>
      <c r="D559" s="36"/>
      <c r="E559" s="36"/>
    </row>
    <row r="560" spans="1:5" ht="12.75">
      <c r="A560" s="36"/>
      <c r="B560" s="36"/>
      <c r="C560" s="36"/>
      <c r="D560" s="36"/>
      <c r="E560" s="36"/>
    </row>
    <row r="561" spans="1:5" ht="12.75">
      <c r="A561" s="36"/>
      <c r="B561" s="36"/>
      <c r="C561" s="36"/>
      <c r="D561" s="36"/>
      <c r="E561" s="36"/>
    </row>
    <row r="562" spans="1:5" ht="12.75">
      <c r="A562" s="36"/>
      <c r="B562" s="36"/>
      <c r="C562" s="36"/>
      <c r="D562" s="36"/>
      <c r="E562" s="36"/>
    </row>
    <row r="563" spans="1:5" ht="12.75">
      <c r="A563" s="36"/>
      <c r="B563" s="36"/>
      <c r="C563" s="36"/>
      <c r="D563" s="36"/>
      <c r="E563" s="36"/>
    </row>
    <row r="564" spans="1:5" ht="12.75">
      <c r="A564" s="36"/>
      <c r="B564" s="36"/>
      <c r="C564" s="36"/>
      <c r="D564" s="36"/>
      <c r="E564" s="36"/>
    </row>
    <row r="565" spans="1:5" ht="12.75">
      <c r="A565" s="36"/>
      <c r="B565" s="36"/>
      <c r="C565" s="36"/>
      <c r="D565" s="36"/>
      <c r="E565" s="36"/>
    </row>
    <row r="566" spans="1:5" ht="12.75">
      <c r="A566" s="36"/>
      <c r="B566" s="36"/>
      <c r="C566" s="36"/>
      <c r="D566" s="36"/>
      <c r="E566" s="36"/>
    </row>
    <row r="567" spans="1:5" ht="12.75">
      <c r="A567" s="36"/>
      <c r="B567" s="36"/>
      <c r="C567" s="36"/>
      <c r="D567" s="36"/>
      <c r="E567" s="36"/>
    </row>
    <row r="568" spans="1:5" ht="12.75">
      <c r="A568" s="36"/>
      <c r="B568" s="36"/>
      <c r="C568" s="36"/>
      <c r="D568" s="36"/>
      <c r="E568" s="36"/>
    </row>
    <row r="569" spans="1:5" ht="12.75">
      <c r="A569" s="36"/>
      <c r="B569" s="36"/>
      <c r="C569" s="36"/>
      <c r="D569" s="36"/>
      <c r="E569" s="36"/>
    </row>
    <row r="570" spans="1:5" ht="12.75">
      <c r="A570" s="36"/>
      <c r="B570" s="36"/>
      <c r="C570" s="36"/>
      <c r="D570" s="36"/>
      <c r="E570" s="36"/>
    </row>
    <row r="571" spans="1:5" ht="12.75">
      <c r="A571" s="36"/>
      <c r="B571" s="36"/>
      <c r="C571" s="36"/>
      <c r="D571" s="36"/>
      <c r="E571" s="36"/>
    </row>
    <row r="572" spans="1:5" ht="12.75">
      <c r="A572" s="36"/>
      <c r="B572" s="36"/>
      <c r="C572" s="36"/>
      <c r="D572" s="36"/>
      <c r="E572" s="36"/>
    </row>
    <row r="573" spans="1:5" ht="12.75">
      <c r="A573" s="36"/>
      <c r="B573" s="36"/>
      <c r="C573" s="36"/>
      <c r="D573" s="36"/>
      <c r="E573" s="36"/>
    </row>
    <row r="574" spans="1:5" ht="12.75">
      <c r="A574" s="36"/>
      <c r="B574" s="36"/>
      <c r="C574" s="36"/>
      <c r="D574" s="36"/>
      <c r="E574" s="36"/>
    </row>
    <row r="575" spans="1:5" ht="12.75">
      <c r="A575" s="36"/>
      <c r="B575" s="36"/>
      <c r="C575" s="36"/>
      <c r="D575" s="36"/>
      <c r="E575" s="36"/>
    </row>
    <row r="576" spans="1:5" ht="12.75">
      <c r="A576" s="36"/>
      <c r="B576" s="36"/>
      <c r="C576" s="36"/>
      <c r="D576" s="36"/>
      <c r="E576" s="36"/>
    </row>
    <row r="577" spans="1:5" ht="12.75">
      <c r="A577" s="36"/>
      <c r="B577" s="36"/>
      <c r="C577" s="36"/>
      <c r="D577" s="36"/>
      <c r="E577" s="36"/>
    </row>
    <row r="578" spans="1:5" ht="12.75">
      <c r="A578" s="36"/>
      <c r="B578" s="36"/>
      <c r="C578" s="36"/>
      <c r="D578" s="36"/>
      <c r="E578" s="36"/>
    </row>
    <row r="579" spans="1:5" ht="12.75">
      <c r="A579" s="36"/>
      <c r="B579" s="36"/>
      <c r="C579" s="36"/>
      <c r="D579" s="36"/>
      <c r="E579" s="36"/>
    </row>
    <row r="580" spans="1:5" ht="12.75">
      <c r="A580" s="36"/>
      <c r="B580" s="36"/>
      <c r="C580" s="36"/>
      <c r="D580" s="36"/>
      <c r="E580" s="36"/>
    </row>
    <row r="581" spans="2:5" ht="12.75">
      <c r="B581" s="36"/>
      <c r="C581" s="36"/>
      <c r="D581" s="36"/>
      <c r="E581" s="36"/>
    </row>
    <row r="582" spans="2:5" ht="12.75">
      <c r="B582" s="36"/>
      <c r="C582" s="36"/>
      <c r="D582" s="36"/>
      <c r="E582" s="36"/>
    </row>
    <row r="583" spans="2:5" ht="12.75">
      <c r="B583" s="36"/>
      <c r="C583" s="36"/>
      <c r="D583" s="36"/>
      <c r="E583" s="36"/>
    </row>
    <row r="584" spans="2:5" ht="12.75">
      <c r="B584" s="36"/>
      <c r="C584" s="36"/>
      <c r="D584" s="36"/>
      <c r="E584" s="36"/>
    </row>
    <row r="585" spans="2:5" ht="12.75">
      <c r="B585" s="36"/>
      <c r="C585" s="36"/>
      <c r="D585" s="36"/>
      <c r="E585" s="36"/>
    </row>
    <row r="586" spans="2:5" ht="12.75">
      <c r="B586" s="36"/>
      <c r="C586" s="36"/>
      <c r="D586" s="36"/>
      <c r="E586" s="36"/>
    </row>
    <row r="587" spans="2:5" ht="12.75">
      <c r="B587" s="36"/>
      <c r="C587" s="36"/>
      <c r="D587" s="36"/>
      <c r="E587" s="36"/>
    </row>
    <row r="588" spans="2:5" ht="12.75">
      <c r="B588" s="36"/>
      <c r="C588" s="36"/>
      <c r="D588" s="36"/>
      <c r="E588" s="36"/>
    </row>
    <row r="589" spans="2:5" ht="12.75">
      <c r="B589" s="36"/>
      <c r="C589" s="36"/>
      <c r="D589" s="36"/>
      <c r="E589" s="36"/>
    </row>
    <row r="590" spans="2:5" ht="12.75">
      <c r="B590" s="36"/>
      <c r="C590" s="36"/>
      <c r="D590" s="36"/>
      <c r="E590" s="36"/>
    </row>
    <row r="591" spans="2:5" ht="12.75">
      <c r="B591" s="36"/>
      <c r="C591" s="36"/>
      <c r="D591" s="36"/>
      <c r="E591" s="36"/>
    </row>
    <row r="592" spans="2:5" ht="12.75">
      <c r="B592" s="36"/>
      <c r="C592" s="36"/>
      <c r="D592" s="36"/>
      <c r="E592" s="36"/>
    </row>
    <row r="593" spans="2:5" ht="12.75">
      <c r="B593" s="36"/>
      <c r="C593" s="36"/>
      <c r="D593" s="36"/>
      <c r="E593" s="36"/>
    </row>
    <row r="594" spans="2:5" ht="12.75">
      <c r="B594" s="36"/>
      <c r="C594" s="36"/>
      <c r="D594" s="36"/>
      <c r="E594" s="36"/>
    </row>
    <row r="595" spans="2:5" ht="12.75">
      <c r="B595" s="36"/>
      <c r="C595" s="36"/>
      <c r="D595" s="36"/>
      <c r="E595" s="36"/>
    </row>
    <row r="596" spans="2:5" ht="12.75">
      <c r="B596" s="36"/>
      <c r="C596" s="36"/>
      <c r="D596" s="36"/>
      <c r="E596" s="36"/>
    </row>
    <row r="597" spans="2:5" ht="12.75">
      <c r="B597" s="36"/>
      <c r="C597" s="36"/>
      <c r="D597" s="36"/>
      <c r="E597" s="36"/>
    </row>
    <row r="598" spans="2:5" ht="12.75">
      <c r="B598" s="36"/>
      <c r="C598" s="36"/>
      <c r="D598" s="36"/>
      <c r="E598" s="36"/>
    </row>
    <row r="599" spans="2:5" ht="12.75">
      <c r="B599" s="36"/>
      <c r="C599" s="36"/>
      <c r="D599" s="36"/>
      <c r="E599" s="36"/>
    </row>
    <row r="600" spans="2:5" ht="12.75">
      <c r="B600" s="36"/>
      <c r="C600" s="36"/>
      <c r="D600" s="36"/>
      <c r="E600" s="36"/>
    </row>
    <row r="601" spans="2:5" ht="12.75">
      <c r="B601" s="36"/>
      <c r="C601" s="36"/>
      <c r="D601" s="36"/>
      <c r="E601" s="36"/>
    </row>
    <row r="602" spans="2:5" ht="12.75">
      <c r="B602" s="36"/>
      <c r="C602" s="36"/>
      <c r="D602" s="36"/>
      <c r="E602" s="36"/>
    </row>
    <row r="603" spans="2:5" ht="12.75">
      <c r="B603" s="36"/>
      <c r="C603" s="36"/>
      <c r="D603" s="36"/>
      <c r="E603" s="36"/>
    </row>
    <row r="604" spans="2:5" ht="12.75">
      <c r="B604" s="36"/>
      <c r="C604" s="36"/>
      <c r="D604" s="36"/>
      <c r="E604" s="36"/>
    </row>
    <row r="605" spans="2:5" ht="12.75">
      <c r="B605" s="36"/>
      <c r="C605" s="36"/>
      <c r="D605" s="36"/>
      <c r="E605" s="36"/>
    </row>
    <row r="606" spans="2:5" ht="12.75">
      <c r="B606" s="36"/>
      <c r="C606" s="36"/>
      <c r="D606" s="36"/>
      <c r="E606" s="36"/>
    </row>
    <row r="607" spans="2:5" ht="12.75">
      <c r="B607" s="36"/>
      <c r="C607" s="36"/>
      <c r="D607" s="36"/>
      <c r="E607" s="36"/>
    </row>
    <row r="608" spans="2:5" ht="12.75">
      <c r="B608" s="36"/>
      <c r="C608" s="36"/>
      <c r="D608" s="36"/>
      <c r="E608" s="36"/>
    </row>
    <row r="609" spans="2:5" ht="12.75">
      <c r="B609" s="36"/>
      <c r="C609" s="36"/>
      <c r="D609" s="36"/>
      <c r="E609" s="36"/>
    </row>
    <row r="610" spans="2:5" ht="12.75">
      <c r="B610" s="36"/>
      <c r="C610" s="36"/>
      <c r="D610" s="36"/>
      <c r="E610" s="36"/>
    </row>
    <row r="611" spans="2:5" ht="12.75">
      <c r="B611" s="36"/>
      <c r="C611" s="36"/>
      <c r="D611" s="36"/>
      <c r="E611" s="36"/>
    </row>
    <row r="612" spans="2:5" ht="12.75">
      <c r="B612" s="36"/>
      <c r="C612" s="36"/>
      <c r="D612" s="36"/>
      <c r="E612" s="36"/>
    </row>
    <row r="613" spans="2:5" ht="12.75">
      <c r="B613" s="36"/>
      <c r="C613" s="36"/>
      <c r="D613" s="36"/>
      <c r="E613" s="36"/>
    </row>
    <row r="614" spans="2:5" ht="12.75">
      <c r="B614" s="36"/>
      <c r="C614" s="36"/>
      <c r="D614" s="36"/>
      <c r="E614" s="36"/>
    </row>
    <row r="615" spans="2:5" ht="12.75">
      <c r="B615" s="36"/>
      <c r="C615" s="36"/>
      <c r="D615" s="36"/>
      <c r="E615" s="36"/>
    </row>
    <row r="616" spans="2:5" ht="12.75">
      <c r="B616" s="36"/>
      <c r="C616" s="36"/>
      <c r="D616" s="36"/>
      <c r="E616" s="36"/>
    </row>
    <row r="617" spans="2:5" ht="12.75">
      <c r="B617" s="36"/>
      <c r="C617" s="36"/>
      <c r="D617" s="36"/>
      <c r="E617" s="36"/>
    </row>
    <row r="618" spans="2:5" ht="12.75">
      <c r="B618" s="36"/>
      <c r="C618" s="36"/>
      <c r="D618" s="36"/>
      <c r="E618" s="36"/>
    </row>
    <row r="619" spans="2:5" ht="12.75">
      <c r="B619" s="36"/>
      <c r="C619" s="36"/>
      <c r="D619" s="36"/>
      <c r="E619" s="36"/>
    </row>
    <row r="620" spans="2:5" ht="12.75">
      <c r="B620" s="36"/>
      <c r="C620" s="36"/>
      <c r="D620" s="36"/>
      <c r="E620" s="36"/>
    </row>
    <row r="621" spans="2:5" ht="12.75">
      <c r="B621" s="36"/>
      <c r="C621" s="36"/>
      <c r="D621" s="36"/>
      <c r="E621" s="36"/>
    </row>
    <row r="622" spans="2:5" ht="12.75">
      <c r="B622" s="36"/>
      <c r="C622" s="36"/>
      <c r="D622" s="36"/>
      <c r="E622" s="36"/>
    </row>
    <row r="623" spans="2:5" ht="12.75">
      <c r="B623" s="36"/>
      <c r="C623" s="36"/>
      <c r="D623" s="36"/>
      <c r="E623" s="36"/>
    </row>
    <row r="624" spans="2:5" ht="12.75">
      <c r="B624" s="36"/>
      <c r="C624" s="36"/>
      <c r="D624" s="36"/>
      <c r="E624" s="36"/>
    </row>
    <row r="625" spans="2:5" ht="12.75">
      <c r="B625" s="36"/>
      <c r="C625" s="36"/>
      <c r="D625" s="36"/>
      <c r="E625" s="36"/>
    </row>
    <row r="626" spans="2:5" ht="12.75">
      <c r="B626" s="36"/>
      <c r="C626" s="36"/>
      <c r="D626" s="36"/>
      <c r="E626" s="36"/>
    </row>
    <row r="627" spans="2:5" ht="12.75">
      <c r="B627" s="36"/>
      <c r="C627" s="36"/>
      <c r="D627" s="36"/>
      <c r="E627" s="36"/>
    </row>
    <row r="628" spans="2:5" ht="12.75">
      <c r="B628" s="36"/>
      <c r="C628" s="36"/>
      <c r="D628" s="36"/>
      <c r="E628" s="36"/>
    </row>
    <row r="629" spans="2:5" ht="12.75">
      <c r="B629" s="36"/>
      <c r="C629" s="36"/>
      <c r="D629" s="36"/>
      <c r="E629" s="36"/>
    </row>
    <row r="630" spans="2:5" ht="12.75">
      <c r="B630" s="36"/>
      <c r="C630" s="36"/>
      <c r="D630" s="36"/>
      <c r="E630" s="36"/>
    </row>
    <row r="631" spans="2:5" ht="12.75">
      <c r="B631" s="36"/>
      <c r="C631" s="36"/>
      <c r="D631" s="36"/>
      <c r="E631" s="36"/>
    </row>
    <row r="632" spans="2:5" ht="12.75">
      <c r="B632" s="36"/>
      <c r="C632" s="36"/>
      <c r="D632" s="36"/>
      <c r="E632" s="36"/>
    </row>
    <row r="633" spans="2:5" ht="12.75">
      <c r="B633" s="36"/>
      <c r="C633" s="36"/>
      <c r="D633" s="36"/>
      <c r="E633" s="36"/>
    </row>
    <row r="634" spans="2:5" ht="12.75">
      <c r="B634" s="36"/>
      <c r="C634" s="36"/>
      <c r="D634" s="36"/>
      <c r="E634" s="36"/>
    </row>
    <row r="635" spans="2:5" ht="12.75">
      <c r="B635" s="36"/>
      <c r="C635" s="36"/>
      <c r="D635" s="36"/>
      <c r="E635" s="36"/>
    </row>
    <row r="636" spans="2:5" ht="12.75">
      <c r="B636" s="36"/>
      <c r="C636" s="36"/>
      <c r="D636" s="36"/>
      <c r="E636" s="36"/>
    </row>
    <row r="637" spans="2:5" ht="12.75">
      <c r="B637" s="36"/>
      <c r="C637" s="36"/>
      <c r="D637" s="36"/>
      <c r="E637" s="36"/>
    </row>
    <row r="638" spans="2:5" ht="12.75">
      <c r="B638" s="36"/>
      <c r="C638" s="36"/>
      <c r="D638" s="36"/>
      <c r="E638" s="36"/>
    </row>
    <row r="639" spans="2:5" ht="12.75">
      <c r="B639" s="36"/>
      <c r="C639" s="36"/>
      <c r="D639" s="36"/>
      <c r="E639" s="36"/>
    </row>
    <row r="640" spans="2:5" ht="12.75">
      <c r="B640" s="36"/>
      <c r="C640" s="36"/>
      <c r="D640" s="36"/>
      <c r="E640" s="36"/>
    </row>
    <row r="641" spans="2:5" ht="12.75">
      <c r="B641" s="36"/>
      <c r="C641" s="36"/>
      <c r="D641" s="36"/>
      <c r="E641" s="36"/>
    </row>
    <row r="642" spans="2:5" ht="12.75">
      <c r="B642" s="36"/>
      <c r="C642" s="36"/>
      <c r="D642" s="36"/>
      <c r="E642" s="36"/>
    </row>
    <row r="643" spans="2:5" ht="12.75">
      <c r="B643" s="36"/>
      <c r="C643" s="36"/>
      <c r="D643" s="36"/>
      <c r="E643" s="36"/>
    </row>
    <row r="644" spans="2:5" ht="12.75">
      <c r="B644" s="36"/>
      <c r="C644" s="36"/>
      <c r="D644" s="36"/>
      <c r="E644" s="36"/>
    </row>
    <row r="645" spans="2:5" ht="12.75">
      <c r="B645" s="36"/>
      <c r="C645" s="36"/>
      <c r="D645" s="36"/>
      <c r="E645" s="36"/>
    </row>
    <row r="646" spans="2:5" ht="12.75">
      <c r="B646" s="36"/>
      <c r="C646" s="36"/>
      <c r="D646" s="36"/>
      <c r="E646" s="36"/>
    </row>
    <row r="647" spans="2:5" ht="12.75">
      <c r="B647" s="36"/>
      <c r="C647" s="36"/>
      <c r="D647" s="36"/>
      <c r="E647" s="36"/>
    </row>
    <row r="648" spans="2:5" ht="12.75">
      <c r="B648" s="36"/>
      <c r="C648" s="36"/>
      <c r="D648" s="36"/>
      <c r="E648" s="36"/>
    </row>
    <row r="649" spans="2:5" ht="12.75">
      <c r="B649" s="36"/>
      <c r="C649" s="36"/>
      <c r="D649" s="36"/>
      <c r="E649" s="36"/>
    </row>
    <row r="650" spans="2:5" ht="12.75">
      <c r="B650" s="36"/>
      <c r="C650" s="36"/>
      <c r="D650" s="36"/>
      <c r="E650" s="36"/>
    </row>
    <row r="651" spans="2:5" ht="12.75">
      <c r="B651" s="36"/>
      <c r="C651" s="36"/>
      <c r="D651" s="36"/>
      <c r="E651" s="36"/>
    </row>
    <row r="652" spans="2:5" ht="12.75">
      <c r="B652" s="36"/>
      <c r="C652" s="36"/>
      <c r="D652" s="36"/>
      <c r="E652" s="36"/>
    </row>
    <row r="653" spans="2:5" ht="12.75">
      <c r="B653" s="36"/>
      <c r="C653" s="36"/>
      <c r="D653" s="36"/>
      <c r="E653" s="36"/>
    </row>
    <row r="654" spans="2:5" ht="12.75">
      <c r="B654" s="36"/>
      <c r="C654" s="36"/>
      <c r="D654" s="36"/>
      <c r="E654" s="36"/>
    </row>
    <row r="655" spans="2:5" ht="12.75">
      <c r="B655" s="36"/>
      <c r="C655" s="36"/>
      <c r="D655" s="36"/>
      <c r="E655" s="36"/>
    </row>
    <row r="656" spans="2:5" ht="12.75">
      <c r="B656" s="36"/>
      <c r="C656" s="36"/>
      <c r="D656" s="36"/>
      <c r="E656" s="36"/>
    </row>
    <row r="657" spans="2:5" ht="12.75">
      <c r="B657" s="36"/>
      <c r="C657" s="36"/>
      <c r="D657" s="36"/>
      <c r="E657" s="36"/>
    </row>
    <row r="658" spans="2:5" ht="12.75">
      <c r="B658" s="36"/>
      <c r="C658" s="36"/>
      <c r="D658" s="36"/>
      <c r="E658" s="36"/>
    </row>
    <row r="659" spans="2:5" ht="12.75">
      <c r="B659" s="36"/>
      <c r="C659" s="36"/>
      <c r="D659" s="36"/>
      <c r="E659" s="36"/>
    </row>
    <row r="660" spans="2:5" ht="12.75">
      <c r="B660" s="36"/>
      <c r="C660" s="36"/>
      <c r="D660" s="36"/>
      <c r="E660" s="36"/>
    </row>
    <row r="661" spans="2:5" ht="12.75">
      <c r="B661" s="36"/>
      <c r="C661" s="36"/>
      <c r="D661" s="36"/>
      <c r="E661" s="36"/>
    </row>
    <row r="662" spans="2:5" ht="12.75">
      <c r="B662" s="36"/>
      <c r="C662" s="36"/>
      <c r="D662" s="36"/>
      <c r="E662" s="36"/>
    </row>
    <row r="663" spans="2:5" ht="12.75">
      <c r="B663" s="36"/>
      <c r="C663" s="36"/>
      <c r="D663" s="36"/>
      <c r="E663" s="36"/>
    </row>
    <row r="664" spans="2:5" ht="12.75">
      <c r="B664" s="36"/>
      <c r="C664" s="36"/>
      <c r="D664" s="36"/>
      <c r="E664" s="36"/>
    </row>
    <row r="665" spans="2:5" ht="12.75">
      <c r="B665" s="36"/>
      <c r="C665" s="36"/>
      <c r="D665" s="36"/>
      <c r="E665" s="36"/>
    </row>
    <row r="666" spans="2:5" ht="12.75">
      <c r="B666" s="36"/>
      <c r="C666" s="36"/>
      <c r="D666" s="36"/>
      <c r="E666" s="36"/>
    </row>
    <row r="667" spans="2:5" ht="12.75">
      <c r="B667" s="36"/>
      <c r="C667" s="36"/>
      <c r="D667" s="36"/>
      <c r="E667" s="36"/>
    </row>
    <row r="668" spans="2:5" ht="12.75">
      <c r="B668" s="36"/>
      <c r="C668" s="36"/>
      <c r="D668" s="36"/>
      <c r="E668" s="36"/>
    </row>
    <row r="669" spans="2:5" ht="12.75">
      <c r="B669" s="36"/>
      <c r="C669" s="36"/>
      <c r="D669" s="36"/>
      <c r="E669" s="36"/>
    </row>
    <row r="670" spans="2:5" ht="12.75">
      <c r="B670" s="36"/>
      <c r="C670" s="36"/>
      <c r="D670" s="36"/>
      <c r="E670" s="36"/>
    </row>
    <row r="671" spans="2:5" ht="12.75">
      <c r="B671" s="36"/>
      <c r="C671" s="36"/>
      <c r="D671" s="36"/>
      <c r="E671" s="36"/>
    </row>
    <row r="672" spans="2:5" ht="12.75">
      <c r="B672" s="36"/>
      <c r="C672" s="36"/>
      <c r="D672" s="36"/>
      <c r="E672" s="36"/>
    </row>
    <row r="673" spans="2:5" ht="12.75">
      <c r="B673" s="36"/>
      <c r="C673" s="36"/>
      <c r="D673" s="36"/>
      <c r="E673" s="36"/>
    </row>
    <row r="674" spans="2:5" ht="12.75">
      <c r="B674" s="36"/>
      <c r="C674" s="36"/>
      <c r="D674" s="36"/>
      <c r="E674" s="36"/>
    </row>
    <row r="675" spans="2:5" ht="12.75">
      <c r="B675" s="36"/>
      <c r="C675" s="36"/>
      <c r="D675" s="36"/>
      <c r="E675" s="36"/>
    </row>
    <row r="676" spans="2:5" ht="12.75">
      <c r="B676" s="36"/>
      <c r="C676" s="36"/>
      <c r="D676" s="36"/>
      <c r="E676" s="36"/>
    </row>
    <row r="677" spans="2:5" ht="12.75">
      <c r="B677" s="36"/>
      <c r="C677" s="36"/>
      <c r="D677" s="36"/>
      <c r="E677" s="36"/>
    </row>
    <row r="678" spans="2:5" ht="12.75">
      <c r="B678" s="36"/>
      <c r="C678" s="36"/>
      <c r="D678" s="36"/>
      <c r="E678" s="36"/>
    </row>
    <row r="679" spans="2:5" ht="12.75">
      <c r="B679" s="36"/>
      <c r="C679" s="36"/>
      <c r="D679" s="36"/>
      <c r="E679" s="36"/>
    </row>
    <row r="680" spans="2:5" ht="12.75">
      <c r="B680" s="36"/>
      <c r="C680" s="36"/>
      <c r="D680" s="36"/>
      <c r="E680" s="36"/>
    </row>
    <row r="681" spans="2:5" ht="12.75">
      <c r="B681" s="36"/>
      <c r="C681" s="36"/>
      <c r="D681" s="36"/>
      <c r="E681" s="36"/>
    </row>
    <row r="682" spans="2:5" ht="12.75">
      <c r="B682" s="36"/>
      <c r="C682" s="36"/>
      <c r="D682" s="36"/>
      <c r="E682" s="36"/>
    </row>
    <row r="683" spans="2:5" ht="12.75">
      <c r="B683" s="36"/>
      <c r="C683" s="36"/>
      <c r="D683" s="36"/>
      <c r="E683" s="36"/>
    </row>
    <row r="684" spans="2:5" ht="12.75">
      <c r="B684" s="36"/>
      <c r="C684" s="36"/>
      <c r="D684" s="36"/>
      <c r="E684" s="36"/>
    </row>
    <row r="685" spans="2:5" ht="12.75">
      <c r="B685" s="36"/>
      <c r="C685" s="36"/>
      <c r="D685" s="36"/>
      <c r="E685" s="36"/>
    </row>
    <row r="686" spans="2:5" ht="12.75">
      <c r="B686" s="36"/>
      <c r="C686" s="36"/>
      <c r="D686" s="36"/>
      <c r="E686" s="36"/>
    </row>
    <row r="687" spans="2:5" ht="12.75">
      <c r="B687" s="36"/>
      <c r="C687" s="36"/>
      <c r="D687" s="36"/>
      <c r="E687" s="36"/>
    </row>
    <row r="688" spans="2:5" ht="12.75">
      <c r="B688" s="36"/>
      <c r="C688" s="36"/>
      <c r="D688" s="36"/>
      <c r="E688" s="36"/>
    </row>
    <row r="689" spans="2:5" ht="12.75">
      <c r="B689" s="36"/>
      <c r="C689" s="36"/>
      <c r="D689" s="36"/>
      <c r="E689" s="36"/>
    </row>
    <row r="690" spans="2:5" ht="12.75">
      <c r="B690" s="36"/>
      <c r="C690" s="36"/>
      <c r="D690" s="36"/>
      <c r="E690" s="36"/>
    </row>
    <row r="691" spans="2:5" ht="12.75">
      <c r="B691" s="36"/>
      <c r="C691" s="36"/>
      <c r="D691" s="36"/>
      <c r="E691" s="36"/>
    </row>
    <row r="692" spans="2:5" ht="12.75">
      <c r="B692" s="36"/>
      <c r="C692" s="36"/>
      <c r="D692" s="36"/>
      <c r="E692" s="36"/>
    </row>
    <row r="693" spans="2:5" ht="12.75">
      <c r="B693" s="36"/>
      <c r="C693" s="36"/>
      <c r="D693" s="36"/>
      <c r="E693" s="36"/>
    </row>
    <row r="694" spans="2:5" ht="12.75">
      <c r="B694" s="36"/>
      <c r="C694" s="36"/>
      <c r="D694" s="36"/>
      <c r="E694" s="36"/>
    </row>
    <row r="695" spans="2:5" ht="12.75">
      <c r="B695" s="36"/>
      <c r="C695" s="36"/>
      <c r="D695" s="36"/>
      <c r="E695" s="36"/>
    </row>
    <row r="696" spans="2:5" ht="12.75">
      <c r="B696" s="36"/>
      <c r="C696" s="36"/>
      <c r="D696" s="36"/>
      <c r="E696" s="36"/>
    </row>
    <row r="697" spans="2:5" ht="12.75">
      <c r="B697" s="36"/>
      <c r="C697" s="36"/>
      <c r="D697" s="36"/>
      <c r="E697" s="36"/>
    </row>
    <row r="698" spans="2:5" ht="12.75">
      <c r="B698" s="36"/>
      <c r="C698" s="36"/>
      <c r="D698" s="36"/>
      <c r="E698" s="36"/>
    </row>
    <row r="699" spans="2:5" ht="12.75">
      <c r="B699" s="36"/>
      <c r="C699" s="36"/>
      <c r="D699" s="36"/>
      <c r="E699" s="36"/>
    </row>
    <row r="700" spans="2:5" ht="12.75">
      <c r="B700" s="36"/>
      <c r="C700" s="36"/>
      <c r="D700" s="36"/>
      <c r="E700" s="36"/>
    </row>
    <row r="701" spans="2:5" ht="12.75">
      <c r="B701" s="36"/>
      <c r="C701" s="36"/>
      <c r="D701" s="36"/>
      <c r="E701" s="36"/>
    </row>
    <row r="702" spans="2:5" ht="12.75">
      <c r="B702" s="36"/>
      <c r="C702" s="36"/>
      <c r="D702" s="36"/>
      <c r="E702" s="36"/>
    </row>
    <row r="703" spans="2:5" ht="12.75">
      <c r="B703" s="36"/>
      <c r="C703" s="36"/>
      <c r="D703" s="36"/>
      <c r="E703" s="36"/>
    </row>
    <row r="704" spans="2:5" ht="12.75">
      <c r="B704" s="36"/>
      <c r="C704" s="36"/>
      <c r="D704" s="36"/>
      <c r="E704" s="36"/>
    </row>
    <row r="705" spans="2:5" ht="12.75">
      <c r="B705" s="36"/>
      <c r="C705" s="36"/>
      <c r="D705" s="36"/>
      <c r="E705" s="36"/>
    </row>
    <row r="706" spans="2:5" ht="12.75">
      <c r="B706" s="36"/>
      <c r="C706" s="36"/>
      <c r="D706" s="36"/>
      <c r="E706" s="36"/>
    </row>
    <row r="707" spans="2:5" ht="12.75">
      <c r="B707" s="36"/>
      <c r="C707" s="36"/>
      <c r="D707" s="36"/>
      <c r="E707" s="36"/>
    </row>
    <row r="708" spans="2:5" ht="12.75">
      <c r="B708" s="36"/>
      <c r="C708" s="36"/>
      <c r="D708" s="36"/>
      <c r="E708" s="36"/>
    </row>
    <row r="709" spans="2:5" ht="12.75">
      <c r="B709" s="36"/>
      <c r="C709" s="36"/>
      <c r="D709" s="36"/>
      <c r="E709" s="36"/>
    </row>
    <row r="710" spans="2:5" ht="12.75">
      <c r="B710" s="36"/>
      <c r="C710" s="36"/>
      <c r="D710" s="36"/>
      <c r="E710" s="36"/>
    </row>
    <row r="711" spans="2:5" ht="12.75">
      <c r="B711" s="36"/>
      <c r="C711" s="36"/>
      <c r="D711" s="36"/>
      <c r="E711" s="36"/>
    </row>
    <row r="712" spans="2:5" ht="12.75">
      <c r="B712" s="36"/>
      <c r="C712" s="36"/>
      <c r="D712" s="36"/>
      <c r="E712" s="36"/>
    </row>
    <row r="713" spans="2:5" ht="12.75">
      <c r="B713" s="36"/>
      <c r="C713" s="36"/>
      <c r="D713" s="36"/>
      <c r="E713" s="36"/>
    </row>
    <row r="714" spans="2:5" ht="12.75">
      <c r="B714" s="36"/>
      <c r="C714" s="36"/>
      <c r="D714" s="36"/>
      <c r="E714" s="36"/>
    </row>
    <row r="715" spans="2:5" ht="12.75">
      <c r="B715" s="36"/>
      <c r="C715" s="36"/>
      <c r="D715" s="36"/>
      <c r="E715" s="36"/>
    </row>
    <row r="716" spans="2:5" ht="12.75">
      <c r="B716" s="36"/>
      <c r="C716" s="36"/>
      <c r="D716" s="36"/>
      <c r="E716" s="36"/>
    </row>
    <row r="717" spans="2:5" ht="12.75">
      <c r="B717" s="36"/>
      <c r="C717" s="36"/>
      <c r="D717" s="36"/>
      <c r="E717" s="36"/>
    </row>
    <row r="718" spans="2:5" ht="12.75">
      <c r="B718" s="36"/>
      <c r="C718" s="36"/>
      <c r="D718" s="36"/>
      <c r="E718" s="36"/>
    </row>
    <row r="719" spans="2:5" ht="12.75">
      <c r="B719" s="36"/>
      <c r="C719" s="36"/>
      <c r="D719" s="36"/>
      <c r="E719" s="36"/>
    </row>
    <row r="720" spans="2:5" ht="12.75">
      <c r="B720" s="36"/>
      <c r="C720" s="36"/>
      <c r="D720" s="36"/>
      <c r="E720" s="36"/>
    </row>
    <row r="721" spans="2:5" ht="12.75">
      <c r="B721" s="36"/>
      <c r="C721" s="36"/>
      <c r="D721" s="36"/>
      <c r="E721" s="36"/>
    </row>
    <row r="722" spans="2:5" ht="12.75">
      <c r="B722" s="36"/>
      <c r="C722" s="36"/>
      <c r="D722" s="36"/>
      <c r="E722" s="36"/>
    </row>
    <row r="723" spans="2:5" ht="12.75">
      <c r="B723" s="36"/>
      <c r="C723" s="36"/>
      <c r="D723" s="36"/>
      <c r="E723" s="36"/>
    </row>
    <row r="724" spans="2:5" ht="12.75">
      <c r="B724" s="36"/>
      <c r="C724" s="36"/>
      <c r="D724" s="36"/>
      <c r="E724" s="36"/>
    </row>
    <row r="725" spans="2:5" ht="12.75">
      <c r="B725" s="36"/>
      <c r="C725" s="36"/>
      <c r="D725" s="36"/>
      <c r="E725" s="36"/>
    </row>
    <row r="726" spans="2:5" ht="12.75">
      <c r="B726" s="36"/>
      <c r="C726" s="36"/>
      <c r="D726" s="36"/>
      <c r="E726" s="36"/>
    </row>
    <row r="727" spans="2:5" ht="12.75">
      <c r="B727" s="36"/>
      <c r="C727" s="36"/>
      <c r="D727" s="36"/>
      <c r="E727" s="36"/>
    </row>
    <row r="728" spans="2:5" ht="12.75">
      <c r="B728" s="36"/>
      <c r="C728" s="36"/>
      <c r="D728" s="36"/>
      <c r="E728" s="36"/>
    </row>
    <row r="729" spans="2:5" ht="12.75">
      <c r="B729" s="36"/>
      <c r="C729" s="36"/>
      <c r="D729" s="36"/>
      <c r="E729" s="36"/>
    </row>
    <row r="730" spans="2:5" ht="12.75">
      <c r="B730" s="36"/>
      <c r="C730" s="36"/>
      <c r="D730" s="36"/>
      <c r="E730" s="36"/>
    </row>
    <row r="731" spans="2:5" ht="12.75">
      <c r="B731" s="36"/>
      <c r="C731" s="36"/>
      <c r="D731" s="36"/>
      <c r="E731" s="36"/>
    </row>
    <row r="732" spans="2:5" ht="12.75">
      <c r="B732" s="36"/>
      <c r="C732" s="36"/>
      <c r="D732" s="36"/>
      <c r="E732" s="36"/>
    </row>
    <row r="733" spans="2:5" ht="12.75">
      <c r="B733" s="36"/>
      <c r="C733" s="36"/>
      <c r="D733" s="36"/>
      <c r="E733" s="36"/>
    </row>
    <row r="734" spans="2:5" ht="12.75">
      <c r="B734" s="36"/>
      <c r="C734" s="36"/>
      <c r="D734" s="36"/>
      <c r="E734" s="36"/>
    </row>
    <row r="735" spans="2:5" ht="12.75">
      <c r="B735" s="36"/>
      <c r="C735" s="36"/>
      <c r="D735" s="36"/>
      <c r="E735" s="36"/>
    </row>
    <row r="736" spans="2:5" ht="12.75">
      <c r="B736" s="36"/>
      <c r="C736" s="36"/>
      <c r="D736" s="36"/>
      <c r="E736" s="36"/>
    </row>
    <row r="737" spans="2:5" ht="12.75">
      <c r="B737" s="36"/>
      <c r="C737" s="36"/>
      <c r="D737" s="36"/>
      <c r="E737" s="36"/>
    </row>
    <row r="738" spans="2:5" ht="12.75">
      <c r="B738" s="36"/>
      <c r="C738" s="36"/>
      <c r="D738" s="36"/>
      <c r="E738" s="36"/>
    </row>
    <row r="739" spans="2:5" ht="12.75">
      <c r="B739" s="36"/>
      <c r="C739" s="36"/>
      <c r="D739" s="36"/>
      <c r="E739" s="36"/>
    </row>
    <row r="740" spans="2:5" ht="12.75">
      <c r="B740" s="36"/>
      <c r="C740" s="36"/>
      <c r="D740" s="36"/>
      <c r="E740" s="36"/>
    </row>
    <row r="741" spans="2:5" ht="12.75">
      <c r="B741" s="36"/>
      <c r="C741" s="36"/>
      <c r="D741" s="36"/>
      <c r="E741" s="36"/>
    </row>
    <row r="742" spans="2:5" ht="12.75">
      <c r="B742" s="36"/>
      <c r="C742" s="36"/>
      <c r="D742" s="36"/>
      <c r="E742" s="36"/>
    </row>
    <row r="743" spans="2:5" ht="12.75">
      <c r="B743" s="36"/>
      <c r="C743" s="36"/>
      <c r="D743" s="36"/>
      <c r="E743" s="36"/>
    </row>
    <row r="744" spans="2:5" ht="12.75">
      <c r="B744" s="36"/>
      <c r="C744" s="36"/>
      <c r="D744" s="36"/>
      <c r="E744" s="36"/>
    </row>
    <row r="745" spans="2:5" ht="12.75">
      <c r="B745" s="36"/>
      <c r="C745" s="36"/>
      <c r="D745" s="36"/>
      <c r="E745" s="36"/>
    </row>
    <row r="746" spans="2:5" ht="12.75">
      <c r="B746" s="36"/>
      <c r="C746" s="36"/>
      <c r="D746" s="36"/>
      <c r="E746" s="36"/>
    </row>
    <row r="747" spans="2:5" ht="12.75">
      <c r="B747" s="36"/>
      <c r="C747" s="36"/>
      <c r="D747" s="36"/>
      <c r="E747" s="36"/>
    </row>
    <row r="748" spans="2:5" ht="12.75">
      <c r="B748" s="36"/>
      <c r="C748" s="36"/>
      <c r="D748" s="36"/>
      <c r="E748" s="36"/>
    </row>
    <row r="749" spans="2:5" ht="12.75">
      <c r="B749" s="36"/>
      <c r="C749" s="36"/>
      <c r="D749" s="36"/>
      <c r="E749" s="36"/>
    </row>
    <row r="750" spans="2:5" ht="12.75">
      <c r="B750" s="36"/>
      <c r="C750" s="36"/>
      <c r="D750" s="36"/>
      <c r="E750" s="36"/>
    </row>
    <row r="751" spans="2:5" ht="12.75">
      <c r="B751" s="36"/>
      <c r="C751" s="36"/>
      <c r="D751" s="36"/>
      <c r="E751" s="36"/>
    </row>
    <row r="752" spans="2:5" ht="12.75">
      <c r="B752" s="36"/>
      <c r="C752" s="36"/>
      <c r="D752" s="36"/>
      <c r="E752" s="36"/>
    </row>
    <row r="753" spans="2:5" ht="12.75">
      <c r="B753" s="36"/>
      <c r="C753" s="36"/>
      <c r="D753" s="36"/>
      <c r="E753" s="36"/>
    </row>
    <row r="754" spans="2:5" ht="12.75">
      <c r="B754" s="36"/>
      <c r="C754" s="36"/>
      <c r="D754" s="36"/>
      <c r="E754" s="36"/>
    </row>
    <row r="755" spans="2:5" ht="12.75">
      <c r="B755" s="36"/>
      <c r="C755" s="36"/>
      <c r="D755" s="36"/>
      <c r="E755" s="36"/>
    </row>
    <row r="756" spans="2:5" ht="12.75">
      <c r="B756" s="36"/>
      <c r="C756" s="36"/>
      <c r="D756" s="36"/>
      <c r="E756" s="36"/>
    </row>
    <row r="757" spans="2:5" ht="12.75">
      <c r="B757" s="36"/>
      <c r="C757" s="36"/>
      <c r="D757" s="36"/>
      <c r="E757" s="36"/>
    </row>
    <row r="758" spans="2:5" ht="12.75">
      <c r="B758" s="36"/>
      <c r="C758" s="36"/>
      <c r="D758" s="36"/>
      <c r="E758" s="36"/>
    </row>
    <row r="759" spans="2:5" ht="12.75">
      <c r="B759" s="36"/>
      <c r="C759" s="36"/>
      <c r="D759" s="36"/>
      <c r="E759" s="36"/>
    </row>
    <row r="760" spans="2:5" ht="12.75">
      <c r="B760" s="36"/>
      <c r="C760" s="36"/>
      <c r="D760" s="36"/>
      <c r="E760" s="36"/>
    </row>
    <row r="761" spans="2:5" ht="12.75">
      <c r="B761" s="36"/>
      <c r="C761" s="36"/>
      <c r="D761" s="36"/>
      <c r="E761" s="36"/>
    </row>
    <row r="762" spans="2:5" ht="12.75">
      <c r="B762" s="36"/>
      <c r="C762" s="36"/>
      <c r="D762" s="36"/>
      <c r="E762" s="36"/>
    </row>
    <row r="763" spans="2:5" ht="12.75">
      <c r="B763" s="36"/>
      <c r="C763" s="36"/>
      <c r="D763" s="36"/>
      <c r="E763" s="36"/>
    </row>
    <row r="764" spans="2:5" ht="12.75">
      <c r="B764" s="36"/>
      <c r="C764" s="36"/>
      <c r="D764" s="36"/>
      <c r="E764" s="36"/>
    </row>
    <row r="765" spans="2:5" ht="12.75">
      <c r="B765" s="36"/>
      <c r="C765" s="36"/>
      <c r="D765" s="36"/>
      <c r="E765" s="36"/>
    </row>
    <row r="766" spans="2:5" ht="12.75">
      <c r="B766" s="36"/>
      <c r="C766" s="36"/>
      <c r="D766" s="36"/>
      <c r="E766" s="36"/>
    </row>
    <row r="767" spans="2:5" ht="12.75">
      <c r="B767" s="36"/>
      <c r="C767" s="36"/>
      <c r="D767" s="36"/>
      <c r="E767" s="36"/>
    </row>
    <row r="768" spans="2:5" ht="12.75">
      <c r="B768" s="36"/>
      <c r="C768" s="36"/>
      <c r="D768" s="36"/>
      <c r="E768" s="36"/>
    </row>
    <row r="769" spans="2:5" ht="12.75">
      <c r="B769" s="36"/>
      <c r="C769" s="36"/>
      <c r="D769" s="36"/>
      <c r="E769" s="36"/>
    </row>
    <row r="770" spans="2:5" ht="12.75">
      <c r="B770" s="36"/>
      <c r="C770" s="36"/>
      <c r="D770" s="36"/>
      <c r="E770" s="36"/>
    </row>
    <row r="771" spans="2:5" ht="12.75">
      <c r="B771" s="36"/>
      <c r="C771" s="36"/>
      <c r="D771" s="36"/>
      <c r="E771" s="36"/>
    </row>
    <row r="772" spans="2:5" ht="12.75">
      <c r="B772" s="36"/>
      <c r="C772" s="36"/>
      <c r="D772" s="36"/>
      <c r="E772" s="36"/>
    </row>
    <row r="773" spans="2:5" ht="12.75">
      <c r="B773" s="36"/>
      <c r="C773" s="36"/>
      <c r="D773" s="36"/>
      <c r="E773" s="36"/>
    </row>
    <row r="774" spans="2:5" ht="12.75">
      <c r="B774" s="36"/>
      <c r="C774" s="36"/>
      <c r="D774" s="36"/>
      <c r="E774" s="36"/>
    </row>
    <row r="775" spans="2:5" ht="12.75">
      <c r="B775" s="36"/>
      <c r="C775" s="36"/>
      <c r="D775" s="36"/>
      <c r="E775" s="36"/>
    </row>
    <row r="776" spans="2:5" ht="12.75">
      <c r="B776" s="36"/>
      <c r="C776" s="36"/>
      <c r="D776" s="36"/>
      <c r="E776" s="36"/>
    </row>
    <row r="777" spans="2:5" ht="12.75">
      <c r="B777" s="36"/>
      <c r="C777" s="36"/>
      <c r="D777" s="36"/>
      <c r="E777" s="36"/>
    </row>
    <row r="778" spans="2:5" ht="12.75">
      <c r="B778" s="36"/>
      <c r="C778" s="36"/>
      <c r="D778" s="36"/>
      <c r="E778" s="36"/>
    </row>
    <row r="779" spans="2:5" ht="12.75">
      <c r="B779" s="36"/>
      <c r="C779" s="36"/>
      <c r="D779" s="36"/>
      <c r="E779" s="36"/>
    </row>
    <row r="780" spans="2:5" ht="12.75">
      <c r="B780" s="36"/>
      <c r="C780" s="36"/>
      <c r="D780" s="36"/>
      <c r="E780" s="36"/>
    </row>
    <row r="781" spans="2:5" ht="12.75">
      <c r="B781" s="36"/>
      <c r="C781" s="36"/>
      <c r="D781" s="36"/>
      <c r="E781" s="36"/>
    </row>
    <row r="782" spans="2:5" ht="12.75">
      <c r="B782" s="36"/>
      <c r="C782" s="36"/>
      <c r="D782" s="36"/>
      <c r="E782" s="36"/>
    </row>
    <row r="783" spans="2:5" ht="12.75">
      <c r="B783" s="36"/>
      <c r="C783" s="36"/>
      <c r="D783" s="36"/>
      <c r="E783" s="36"/>
    </row>
    <row r="784" spans="2:5" ht="12.75">
      <c r="B784" s="36"/>
      <c r="C784" s="36"/>
      <c r="D784" s="36"/>
      <c r="E784" s="36"/>
    </row>
    <row r="785" spans="2:5" ht="12.75">
      <c r="B785" s="36"/>
      <c r="C785" s="36"/>
      <c r="D785" s="36"/>
      <c r="E785" s="36"/>
    </row>
    <row r="786" spans="2:5" ht="12.75">
      <c r="B786" s="36"/>
      <c r="C786" s="36"/>
      <c r="D786" s="36"/>
      <c r="E786" s="36"/>
    </row>
    <row r="787" spans="2:5" ht="12.75">
      <c r="B787" s="36"/>
      <c r="C787" s="36"/>
      <c r="D787" s="36"/>
      <c r="E787" s="36"/>
    </row>
    <row r="788" spans="2:5" ht="12.75">
      <c r="B788" s="36"/>
      <c r="C788" s="36"/>
      <c r="D788" s="36"/>
      <c r="E788" s="36"/>
    </row>
    <row r="789" spans="2:5" ht="12.75">
      <c r="B789" s="36"/>
      <c r="C789" s="36"/>
      <c r="D789" s="36"/>
      <c r="E789" s="36"/>
    </row>
    <row r="790" spans="2:5" ht="12.75">
      <c r="B790" s="36"/>
      <c r="C790" s="36"/>
      <c r="D790" s="36"/>
      <c r="E790" s="36"/>
    </row>
    <row r="791" spans="2:5" ht="12.75">
      <c r="B791" s="36"/>
      <c r="C791" s="36"/>
      <c r="D791" s="36"/>
      <c r="E791" s="36"/>
    </row>
    <row r="792" spans="2:5" ht="12.75">
      <c r="B792" s="36"/>
      <c r="C792" s="36"/>
      <c r="D792" s="36"/>
      <c r="E792" s="36"/>
    </row>
    <row r="793" spans="2:5" ht="12.75">
      <c r="B793" s="36"/>
      <c r="C793" s="36"/>
      <c r="D793" s="36"/>
      <c r="E793" s="36"/>
    </row>
    <row r="794" spans="2:5" ht="12.75">
      <c r="B794" s="36"/>
      <c r="C794" s="36"/>
      <c r="D794" s="36"/>
      <c r="E794" s="36"/>
    </row>
    <row r="795" spans="2:5" ht="12.75">
      <c r="B795" s="36"/>
      <c r="C795" s="36"/>
      <c r="D795" s="36"/>
      <c r="E795" s="36"/>
    </row>
    <row r="796" spans="2:5" ht="12.75">
      <c r="B796" s="36"/>
      <c r="C796" s="36"/>
      <c r="D796" s="36"/>
      <c r="E796" s="36"/>
    </row>
    <row r="797" spans="2:5" ht="12.75">
      <c r="B797" s="36"/>
      <c r="C797" s="36"/>
      <c r="D797" s="36"/>
      <c r="E797" s="36"/>
    </row>
    <row r="798" spans="2:5" ht="12.75">
      <c r="B798" s="36"/>
      <c r="C798" s="36"/>
      <c r="D798" s="36"/>
      <c r="E798" s="36"/>
    </row>
    <row r="799" spans="2:5" ht="12.75">
      <c r="B799" s="36"/>
      <c r="C799" s="36"/>
      <c r="D799" s="36"/>
      <c r="E799" s="36"/>
    </row>
    <row r="800" spans="2:5" ht="12.75">
      <c r="B800" s="36"/>
      <c r="C800" s="36"/>
      <c r="D800" s="36"/>
      <c r="E800" s="36"/>
    </row>
    <row r="801" spans="2:5" ht="12.75">
      <c r="B801" s="36"/>
      <c r="C801" s="36"/>
      <c r="D801" s="36"/>
      <c r="E801" s="36"/>
    </row>
    <row r="802" spans="2:5" ht="12.75">
      <c r="B802" s="36"/>
      <c r="C802" s="36"/>
      <c r="D802" s="36"/>
      <c r="E802" s="36"/>
    </row>
    <row r="803" spans="2:5" ht="12.75">
      <c r="B803" s="36"/>
      <c r="C803" s="36"/>
      <c r="D803" s="36"/>
      <c r="E803" s="36"/>
    </row>
    <row r="804" spans="2:5" ht="12.75">
      <c r="B804" s="36"/>
      <c r="C804" s="36"/>
      <c r="D804" s="36"/>
      <c r="E804" s="36"/>
    </row>
    <row r="805" spans="2:5" ht="12.75">
      <c r="B805" s="36"/>
      <c r="C805" s="36"/>
      <c r="D805" s="36"/>
      <c r="E805" s="36"/>
    </row>
    <row r="806" spans="2:5" ht="12.75">
      <c r="B806" s="36"/>
      <c r="C806" s="36"/>
      <c r="D806" s="36"/>
      <c r="E806" s="36"/>
    </row>
    <row r="807" spans="2:5" ht="12.75">
      <c r="B807" s="36"/>
      <c r="C807" s="36"/>
      <c r="D807" s="36"/>
      <c r="E807" s="36"/>
    </row>
    <row r="808" spans="2:5" ht="12.75">
      <c r="B808" s="36"/>
      <c r="C808" s="36"/>
      <c r="D808" s="36"/>
      <c r="E808" s="36"/>
    </row>
    <row r="809" spans="2:5" ht="12.75">
      <c r="B809" s="36"/>
      <c r="C809" s="36"/>
      <c r="D809" s="36"/>
      <c r="E809" s="36"/>
    </row>
    <row r="810" spans="2:5" ht="12.75">
      <c r="B810" s="36"/>
      <c r="C810" s="36"/>
      <c r="D810" s="36"/>
      <c r="E810" s="36"/>
    </row>
    <row r="811" spans="2:5" ht="12.75">
      <c r="B811" s="36"/>
      <c r="C811" s="36"/>
      <c r="D811" s="36"/>
      <c r="E811" s="36"/>
    </row>
    <row r="812" spans="2:5" ht="12.75">
      <c r="B812" s="36"/>
      <c r="C812" s="36"/>
      <c r="D812" s="36"/>
      <c r="E812" s="36"/>
    </row>
    <row r="813" spans="2:5" ht="12.75">
      <c r="B813" s="36"/>
      <c r="C813" s="36"/>
      <c r="D813" s="36"/>
      <c r="E813" s="36"/>
    </row>
    <row r="814" spans="2:5" ht="12.75">
      <c r="B814" s="36"/>
      <c r="C814" s="36"/>
      <c r="D814" s="36"/>
      <c r="E814" s="36"/>
    </row>
    <row r="815" spans="2:5" ht="12.75">
      <c r="B815" s="36"/>
      <c r="C815" s="36"/>
      <c r="D815" s="36"/>
      <c r="E815" s="36"/>
    </row>
    <row r="816" spans="2:5" ht="12.75">
      <c r="B816" s="36"/>
      <c r="C816" s="36"/>
      <c r="D816" s="36"/>
      <c r="E816" s="36"/>
    </row>
    <row r="817" spans="2:5" ht="12.75">
      <c r="B817" s="36"/>
      <c r="C817" s="36"/>
      <c r="D817" s="36"/>
      <c r="E817" s="36"/>
    </row>
    <row r="818" spans="2:5" ht="12.75">
      <c r="B818" s="36"/>
      <c r="C818" s="36"/>
      <c r="D818" s="36"/>
      <c r="E818" s="36"/>
    </row>
    <row r="819" spans="2:5" ht="12.75">
      <c r="B819" s="36"/>
      <c r="C819" s="36"/>
      <c r="D819" s="36"/>
      <c r="E819" s="36"/>
    </row>
    <row r="820" spans="2:5" ht="12.75">
      <c r="B820" s="36"/>
      <c r="C820" s="36"/>
      <c r="D820" s="36"/>
      <c r="E820" s="36"/>
    </row>
    <row r="821" spans="2:5" ht="12.75">
      <c r="B821" s="36"/>
      <c r="C821" s="36"/>
      <c r="D821" s="36"/>
      <c r="E821" s="36"/>
    </row>
    <row r="822" spans="2:5" ht="12.75">
      <c r="B822" s="36"/>
      <c r="C822" s="36"/>
      <c r="D822" s="36"/>
      <c r="E822" s="36"/>
    </row>
    <row r="823" spans="2:5" ht="12.75">
      <c r="B823" s="36"/>
      <c r="C823" s="36"/>
      <c r="D823" s="36"/>
      <c r="E823" s="36"/>
    </row>
    <row r="824" spans="2:5" ht="12.75">
      <c r="B824" s="36"/>
      <c r="C824" s="36"/>
      <c r="D824" s="36"/>
      <c r="E824" s="36"/>
    </row>
    <row r="825" spans="2:5" ht="12.75">
      <c r="B825" s="36"/>
      <c r="C825" s="36"/>
      <c r="D825" s="36"/>
      <c r="E825" s="36"/>
    </row>
    <row r="826" spans="2:5" ht="12.75">
      <c r="B826" s="36"/>
      <c r="C826" s="36"/>
      <c r="D826" s="36"/>
      <c r="E826" s="36"/>
    </row>
    <row r="827" spans="2:5" ht="12.75">
      <c r="B827" s="36"/>
      <c r="C827" s="36"/>
      <c r="D827" s="36"/>
      <c r="E827" s="36"/>
    </row>
    <row r="828" spans="2:5" ht="12.75">
      <c r="B828" s="36"/>
      <c r="C828" s="36"/>
      <c r="D828" s="36"/>
      <c r="E828" s="36"/>
    </row>
    <row r="829" spans="2:5" ht="12.75">
      <c r="B829" s="36"/>
      <c r="C829" s="36"/>
      <c r="D829" s="36"/>
      <c r="E829" s="36"/>
    </row>
    <row r="830" spans="2:5" ht="12.75">
      <c r="B830" s="36"/>
      <c r="C830" s="36"/>
      <c r="D830" s="36"/>
      <c r="E830" s="36"/>
    </row>
    <row r="831" spans="2:5" ht="12.75">
      <c r="B831" s="36"/>
      <c r="C831" s="36"/>
      <c r="D831" s="36"/>
      <c r="E831" s="36"/>
    </row>
    <row r="832" spans="2:5" ht="12.75">
      <c r="B832" s="36"/>
      <c r="C832" s="36"/>
      <c r="D832" s="36"/>
      <c r="E832" s="36"/>
    </row>
    <row r="833" spans="2:5" ht="12.75">
      <c r="B833" s="36"/>
      <c r="C833" s="36"/>
      <c r="D833" s="36"/>
      <c r="E833" s="36"/>
    </row>
    <row r="834" spans="2:5" ht="12.75">
      <c r="B834" s="36"/>
      <c r="C834" s="36"/>
      <c r="D834" s="36"/>
      <c r="E834" s="36"/>
    </row>
    <row r="835" spans="2:5" ht="12.75">
      <c r="B835" s="36"/>
      <c r="C835" s="36"/>
      <c r="D835" s="36"/>
      <c r="E835" s="36"/>
    </row>
    <row r="836" spans="2:5" ht="12.75">
      <c r="B836" s="36"/>
      <c r="C836" s="36"/>
      <c r="D836" s="36"/>
      <c r="E836" s="36"/>
    </row>
    <row r="837" spans="2:5" ht="12.75">
      <c r="B837" s="36"/>
      <c r="C837" s="36"/>
      <c r="D837" s="36"/>
      <c r="E837" s="36"/>
    </row>
    <row r="838" spans="2:5" ht="12.75">
      <c r="B838" s="36"/>
      <c r="C838" s="36"/>
      <c r="D838" s="36"/>
      <c r="E838" s="36"/>
    </row>
    <row r="839" spans="2:5" ht="12.75">
      <c r="B839" s="36"/>
      <c r="C839" s="36"/>
      <c r="D839" s="36"/>
      <c r="E839" s="36"/>
    </row>
    <row r="840" spans="2:5" ht="12.75">
      <c r="B840" s="36"/>
      <c r="C840" s="36"/>
      <c r="D840" s="36"/>
      <c r="E840" s="36"/>
    </row>
    <row r="841" spans="2:5" ht="12.75">
      <c r="B841" s="36"/>
      <c r="C841" s="36"/>
      <c r="D841" s="36"/>
      <c r="E841" s="36"/>
    </row>
    <row r="842" spans="2:5" ht="12.75">
      <c r="B842" s="36"/>
      <c r="C842" s="36"/>
      <c r="D842" s="36"/>
      <c r="E842" s="36"/>
    </row>
    <row r="843" spans="2:5" ht="12.75">
      <c r="B843" s="36"/>
      <c r="C843" s="36"/>
      <c r="D843" s="36"/>
      <c r="E843" s="36"/>
    </row>
    <row r="844" spans="2:5" ht="12.75">
      <c r="B844" s="36"/>
      <c r="C844" s="36"/>
      <c r="D844" s="36"/>
      <c r="E844" s="36"/>
    </row>
    <row r="845" spans="2:5" ht="12.75">
      <c r="B845" s="36"/>
      <c r="C845" s="36"/>
      <c r="D845" s="36"/>
      <c r="E845" s="36"/>
    </row>
    <row r="846" spans="2:5" ht="12.75">
      <c r="B846" s="36"/>
      <c r="C846" s="36"/>
      <c r="D846" s="36"/>
      <c r="E846" s="36"/>
    </row>
    <row r="847" spans="2:5" ht="12.75">
      <c r="B847" s="36"/>
      <c r="C847" s="36"/>
      <c r="D847" s="36"/>
      <c r="E847" s="36"/>
    </row>
    <row r="848" spans="2:5" ht="12.75">
      <c r="B848" s="36"/>
      <c r="C848" s="36"/>
      <c r="D848" s="36"/>
      <c r="E848" s="36"/>
    </row>
    <row r="849" spans="2:5" ht="12.75">
      <c r="B849" s="36"/>
      <c r="C849" s="36"/>
      <c r="D849" s="36"/>
      <c r="E849" s="36"/>
    </row>
    <row r="850" spans="2:5" ht="12.75">
      <c r="B850" s="36"/>
      <c r="C850" s="36"/>
      <c r="D850" s="36"/>
      <c r="E850" s="36"/>
    </row>
    <row r="851" spans="2:5" ht="12.75">
      <c r="B851" s="36"/>
      <c r="C851" s="36"/>
      <c r="D851" s="36"/>
      <c r="E851" s="36"/>
    </row>
    <row r="852" spans="2:5" ht="12.75">
      <c r="B852" s="36"/>
      <c r="C852" s="36"/>
      <c r="D852" s="36"/>
      <c r="E852" s="36"/>
    </row>
    <row r="853" spans="2:5" ht="12.75">
      <c r="B853" s="36"/>
      <c r="C853" s="36"/>
      <c r="D853" s="36"/>
      <c r="E853" s="36"/>
    </row>
    <row r="854" spans="2:5" ht="12.75">
      <c r="B854" s="36"/>
      <c r="C854" s="36"/>
      <c r="D854" s="36"/>
      <c r="E854" s="36"/>
    </row>
    <row r="855" spans="2:5" ht="12.75">
      <c r="B855" s="36"/>
      <c r="C855" s="36"/>
      <c r="D855" s="36"/>
      <c r="E855" s="36"/>
    </row>
    <row r="856" spans="2:5" ht="12.75">
      <c r="B856" s="36"/>
      <c r="C856" s="36"/>
      <c r="D856" s="36"/>
      <c r="E856" s="36"/>
    </row>
    <row r="857" spans="2:5" ht="12.75">
      <c r="B857" s="36"/>
      <c r="C857" s="36"/>
      <c r="D857" s="36"/>
      <c r="E857" s="36"/>
    </row>
    <row r="858" spans="2:5" ht="12.75">
      <c r="B858" s="36"/>
      <c r="C858" s="36"/>
      <c r="D858" s="36"/>
      <c r="E858" s="36"/>
    </row>
    <row r="859" spans="2:5" ht="12.75">
      <c r="B859" s="36"/>
      <c r="C859" s="36"/>
      <c r="D859" s="36"/>
      <c r="E859" s="36"/>
    </row>
    <row r="860" spans="2:5" ht="12.75">
      <c r="B860" s="36"/>
      <c r="C860" s="36"/>
      <c r="D860" s="36"/>
      <c r="E860" s="36"/>
    </row>
    <row r="861" spans="2:5" ht="12.75">
      <c r="B861" s="36"/>
      <c r="C861" s="36"/>
      <c r="D861" s="36"/>
      <c r="E861" s="36"/>
    </row>
    <row r="862" spans="2:5" ht="12.75">
      <c r="B862" s="36"/>
      <c r="C862" s="36"/>
      <c r="D862" s="36"/>
      <c r="E862" s="36"/>
    </row>
    <row r="863" spans="2:5" ht="12.75">
      <c r="B863" s="36"/>
      <c r="C863" s="36"/>
      <c r="D863" s="36"/>
      <c r="E863" s="36"/>
    </row>
    <row r="864" spans="2:5" ht="12.75">
      <c r="B864" s="36"/>
      <c r="C864" s="36"/>
      <c r="D864" s="36"/>
      <c r="E864" s="36"/>
    </row>
    <row r="865" spans="2:5" ht="12.75">
      <c r="B865" s="36"/>
      <c r="C865" s="36"/>
      <c r="D865" s="36"/>
      <c r="E865" s="36"/>
    </row>
    <row r="866" spans="2:5" ht="12.75">
      <c r="B866" s="36"/>
      <c r="C866" s="36"/>
      <c r="D866" s="36"/>
      <c r="E866" s="36"/>
    </row>
    <row r="867" spans="2:5" ht="12.75">
      <c r="B867" s="36"/>
      <c r="C867" s="36"/>
      <c r="D867" s="36"/>
      <c r="E867" s="36"/>
    </row>
    <row r="868" spans="2:5" ht="12.75">
      <c r="B868" s="36"/>
      <c r="C868" s="36"/>
      <c r="D868" s="36"/>
      <c r="E868" s="36"/>
    </row>
    <row r="869" spans="2:5" ht="12.75">
      <c r="B869" s="36"/>
      <c r="C869" s="36"/>
      <c r="D869" s="36"/>
      <c r="E869" s="36"/>
    </row>
    <row r="870" spans="2:5" ht="12.75">
      <c r="B870" s="36"/>
      <c r="C870" s="36"/>
      <c r="D870" s="36"/>
      <c r="E870" s="36"/>
    </row>
    <row r="871" spans="2:5" ht="12.75">
      <c r="B871" s="36"/>
      <c r="C871" s="36"/>
      <c r="D871" s="36"/>
      <c r="E871" s="36"/>
    </row>
    <row r="872" spans="2:5" ht="12.75">
      <c r="B872" s="36"/>
      <c r="C872" s="36"/>
      <c r="D872" s="36"/>
      <c r="E872" s="36"/>
    </row>
    <row r="873" spans="2:5" ht="12.75">
      <c r="B873" s="36"/>
      <c r="C873" s="36"/>
      <c r="D873" s="36"/>
      <c r="E873" s="36"/>
    </row>
    <row r="874" spans="2:5" ht="12.75">
      <c r="B874" s="36"/>
      <c r="C874" s="36"/>
      <c r="D874" s="36"/>
      <c r="E874" s="36"/>
    </row>
    <row r="875" spans="2:5" ht="12.75">
      <c r="B875" s="36"/>
      <c r="C875" s="36"/>
      <c r="D875" s="36"/>
      <c r="E875" s="36"/>
    </row>
    <row r="876" spans="2:5" ht="12.75">
      <c r="B876" s="36"/>
      <c r="C876" s="36"/>
      <c r="D876" s="36"/>
      <c r="E876" s="36"/>
    </row>
    <row r="877" spans="2:5" ht="12.75">
      <c r="B877" s="36"/>
      <c r="C877" s="36"/>
      <c r="D877" s="36"/>
      <c r="E877" s="36"/>
    </row>
    <row r="878" spans="2:5" ht="12.75">
      <c r="B878" s="36"/>
      <c r="C878" s="36"/>
      <c r="D878" s="36"/>
      <c r="E878" s="36"/>
    </row>
    <row r="879" spans="2:5" ht="12.75">
      <c r="B879" s="36"/>
      <c r="C879" s="36"/>
      <c r="D879" s="36"/>
      <c r="E879" s="36"/>
    </row>
    <row r="880" spans="2:5" ht="12.75">
      <c r="B880" s="36"/>
      <c r="C880" s="36"/>
      <c r="D880" s="36"/>
      <c r="E880" s="36"/>
    </row>
    <row r="881" spans="2:5" ht="12.75">
      <c r="B881" s="36"/>
      <c r="C881" s="36"/>
      <c r="D881" s="36"/>
      <c r="E881" s="36"/>
    </row>
    <row r="882" spans="2:5" ht="12.75">
      <c r="B882" s="36"/>
      <c r="C882" s="36"/>
      <c r="D882" s="36"/>
      <c r="E882" s="36"/>
    </row>
    <row r="883" spans="2:5" ht="12.75">
      <c r="B883" s="36"/>
      <c r="C883" s="36"/>
      <c r="D883" s="36"/>
      <c r="E883" s="36"/>
    </row>
    <row r="884" spans="2:5" ht="12.75">
      <c r="B884" s="36"/>
      <c r="C884" s="36"/>
      <c r="D884" s="36"/>
      <c r="E884" s="36"/>
    </row>
    <row r="885" spans="2:5" ht="12.75">
      <c r="B885" s="36"/>
      <c r="C885" s="36"/>
      <c r="D885" s="36"/>
      <c r="E885" s="36"/>
    </row>
    <row r="886" spans="2:5" ht="12.75">
      <c r="B886" s="36"/>
      <c r="C886" s="36"/>
      <c r="D886" s="36"/>
      <c r="E886" s="36"/>
    </row>
    <row r="887" spans="2:5" ht="12.75">
      <c r="B887" s="36"/>
      <c r="C887" s="36"/>
      <c r="D887" s="36"/>
      <c r="E887" s="36"/>
    </row>
    <row r="888" spans="2:5" ht="12.75">
      <c r="B888" s="36"/>
      <c r="C888" s="36"/>
      <c r="D888" s="36"/>
      <c r="E888" s="36"/>
    </row>
    <row r="889" spans="2:5" ht="12.75">
      <c r="B889" s="36"/>
      <c r="C889" s="36"/>
      <c r="D889" s="36"/>
      <c r="E889" s="36"/>
    </row>
    <row r="890" spans="2:5" ht="12.75">
      <c r="B890" s="36"/>
      <c r="C890" s="36"/>
      <c r="D890" s="36"/>
      <c r="E890" s="36"/>
    </row>
    <row r="891" spans="2:5" ht="12.75">
      <c r="B891" s="36"/>
      <c r="C891" s="36"/>
      <c r="D891" s="36"/>
      <c r="E891" s="36"/>
    </row>
    <row r="892" spans="2:5" ht="12.75">
      <c r="B892" s="36"/>
      <c r="C892" s="36"/>
      <c r="D892" s="36"/>
      <c r="E892" s="36"/>
    </row>
    <row r="893" spans="2:5" ht="12.75">
      <c r="B893" s="36"/>
      <c r="C893" s="36"/>
      <c r="D893" s="36"/>
      <c r="E893" s="36"/>
    </row>
    <row r="894" spans="2:5" ht="12.75">
      <c r="B894" s="36"/>
      <c r="C894" s="36"/>
      <c r="D894" s="36"/>
      <c r="E894" s="36"/>
    </row>
    <row r="895" spans="2:5" ht="12.75">
      <c r="B895" s="36"/>
      <c r="C895" s="36"/>
      <c r="D895" s="36"/>
      <c r="E895" s="36"/>
    </row>
    <row r="896" spans="2:5" ht="12.75">
      <c r="B896" s="36"/>
      <c r="C896" s="36"/>
      <c r="D896" s="36"/>
      <c r="E896" s="36"/>
    </row>
    <row r="897" spans="2:5" ht="12.75">
      <c r="B897" s="36"/>
      <c r="C897" s="36"/>
      <c r="D897" s="36"/>
      <c r="E897" s="36"/>
    </row>
    <row r="898" spans="2:5" ht="12.75">
      <c r="B898" s="36"/>
      <c r="C898" s="36"/>
      <c r="D898" s="36"/>
      <c r="E898" s="36"/>
    </row>
    <row r="899" spans="2:5" ht="12.75">
      <c r="B899" s="36"/>
      <c r="C899" s="36"/>
      <c r="D899" s="36"/>
      <c r="E899" s="36"/>
    </row>
    <row r="900" spans="2:5" ht="12.75">
      <c r="B900" s="36"/>
      <c r="C900" s="36"/>
      <c r="D900" s="36"/>
      <c r="E900" s="36"/>
    </row>
    <row r="901" spans="2:5" ht="12.75">
      <c r="B901" s="36"/>
      <c r="C901" s="36"/>
      <c r="D901" s="36"/>
      <c r="E901" s="36"/>
    </row>
    <row r="902" spans="2:5" ht="12.75">
      <c r="B902" s="36"/>
      <c r="C902" s="36"/>
      <c r="D902" s="36"/>
      <c r="E902" s="36"/>
    </row>
    <row r="903" spans="2:5" ht="12.75">
      <c r="B903" s="36"/>
      <c r="C903" s="36"/>
      <c r="D903" s="36"/>
      <c r="E903" s="36"/>
    </row>
    <row r="904" spans="2:5" ht="12.75">
      <c r="B904" s="36"/>
      <c r="C904" s="36"/>
      <c r="D904" s="36"/>
      <c r="E904" s="36"/>
    </row>
    <row r="905" spans="2:5" ht="12.75">
      <c r="B905" s="36"/>
      <c r="C905" s="36"/>
      <c r="D905" s="36"/>
      <c r="E905" s="36"/>
    </row>
    <row r="906" spans="2:5" ht="12.75">
      <c r="B906" s="36"/>
      <c r="C906" s="36"/>
      <c r="D906" s="36"/>
      <c r="E906" s="36"/>
    </row>
    <row r="907" spans="2:5" ht="12.75">
      <c r="B907" s="36"/>
      <c r="C907" s="36"/>
      <c r="D907" s="36"/>
      <c r="E907" s="36"/>
    </row>
    <row r="908" spans="2:5" ht="12.75">
      <c r="B908" s="36"/>
      <c r="C908" s="36"/>
      <c r="D908" s="36"/>
      <c r="E908" s="36"/>
    </row>
    <row r="909" spans="2:5" ht="12.75">
      <c r="B909" s="36"/>
      <c r="C909" s="36"/>
      <c r="D909" s="36"/>
      <c r="E909" s="36"/>
    </row>
    <row r="910" spans="2:5" ht="12.75">
      <c r="B910" s="36"/>
      <c r="C910" s="36"/>
      <c r="D910" s="36"/>
      <c r="E910" s="36"/>
    </row>
    <row r="911" spans="2:5" ht="12.75">
      <c r="B911" s="36"/>
      <c r="C911" s="36"/>
      <c r="D911" s="36"/>
      <c r="E911" s="36"/>
    </row>
    <row r="912" spans="2:5" ht="12.75">
      <c r="B912" s="36"/>
      <c r="C912" s="36"/>
      <c r="D912" s="36"/>
      <c r="E912" s="36"/>
    </row>
    <row r="913" spans="2:5" ht="12.75">
      <c r="B913" s="36"/>
      <c r="C913" s="36"/>
      <c r="D913" s="36"/>
      <c r="E913" s="36"/>
    </row>
    <row r="914" spans="2:5" ht="12.75">
      <c r="B914" s="36"/>
      <c r="C914" s="36"/>
      <c r="D914" s="36"/>
      <c r="E914" s="36"/>
    </row>
    <row r="915" spans="2:5" ht="12.75">
      <c r="B915" s="36"/>
      <c r="C915" s="36"/>
      <c r="D915" s="36"/>
      <c r="E915" s="36"/>
    </row>
    <row r="916" spans="2:5" ht="12.75">
      <c r="B916" s="36"/>
      <c r="C916" s="36"/>
      <c r="D916" s="36"/>
      <c r="E916" s="36"/>
    </row>
    <row r="917" spans="2:5" ht="12.75">
      <c r="B917" s="36"/>
      <c r="C917" s="36"/>
      <c r="D917" s="36"/>
      <c r="E917" s="36"/>
    </row>
    <row r="918" spans="2:5" ht="12.75">
      <c r="B918" s="36"/>
      <c r="C918" s="36"/>
      <c r="D918" s="36"/>
      <c r="E918" s="36"/>
    </row>
    <row r="919" spans="2:5" ht="12.75">
      <c r="B919" s="36"/>
      <c r="C919" s="36"/>
      <c r="D919" s="36"/>
      <c r="E919" s="36"/>
    </row>
    <row r="920" spans="2:5" ht="12.75">
      <c r="B920" s="36"/>
      <c r="C920" s="36"/>
      <c r="D920" s="36"/>
      <c r="E920" s="36"/>
    </row>
    <row r="921" spans="2:5" ht="12.75">
      <c r="B921" s="36"/>
      <c r="C921" s="36"/>
      <c r="D921" s="36"/>
      <c r="E921" s="36"/>
    </row>
    <row r="922" spans="2:5" ht="12.75">
      <c r="B922" s="36"/>
      <c r="C922" s="36"/>
      <c r="D922" s="36"/>
      <c r="E922" s="36"/>
    </row>
    <row r="923" spans="2:5" ht="12.75">
      <c r="B923" s="36"/>
      <c r="C923" s="36"/>
      <c r="D923" s="36"/>
      <c r="E923" s="36"/>
    </row>
    <row r="924" spans="2:5" ht="12.75">
      <c r="B924" s="36"/>
      <c r="C924" s="36"/>
      <c r="D924" s="36"/>
      <c r="E924" s="36"/>
    </row>
    <row r="925" spans="2:5" ht="12.75">
      <c r="B925" s="36"/>
      <c r="C925" s="36"/>
      <c r="D925" s="36"/>
      <c r="E925" s="36"/>
    </row>
    <row r="926" spans="2:5" ht="12.75">
      <c r="B926" s="36"/>
      <c r="C926" s="36"/>
      <c r="D926" s="36"/>
      <c r="E926" s="36"/>
    </row>
    <row r="927" spans="2:5" ht="12.75">
      <c r="B927" s="36"/>
      <c r="C927" s="36"/>
      <c r="D927" s="36"/>
      <c r="E927" s="36"/>
    </row>
    <row r="928" spans="2:5" ht="12.75">
      <c r="B928" s="36"/>
      <c r="C928" s="36"/>
      <c r="D928" s="36"/>
      <c r="E928" s="36"/>
    </row>
    <row r="929" spans="2:5" ht="12.75">
      <c r="B929" s="36"/>
      <c r="C929" s="36"/>
      <c r="D929" s="36"/>
      <c r="E929" s="36"/>
    </row>
    <row r="930" spans="2:5" ht="12.75">
      <c r="B930" s="36"/>
      <c r="C930" s="36"/>
      <c r="D930" s="36"/>
      <c r="E930" s="36"/>
    </row>
    <row r="931" spans="2:5" ht="12.75">
      <c r="B931" s="36"/>
      <c r="C931" s="36"/>
      <c r="D931" s="36"/>
      <c r="E931" s="36"/>
    </row>
    <row r="932" spans="2:5" ht="12.75">
      <c r="B932" s="36"/>
      <c r="C932" s="36"/>
      <c r="D932" s="36"/>
      <c r="E932" s="36"/>
    </row>
    <row r="933" spans="2:5" ht="12.75">
      <c r="B933" s="36"/>
      <c r="C933" s="36"/>
      <c r="D933" s="36"/>
      <c r="E933" s="36"/>
    </row>
    <row r="934" spans="2:5" ht="12.75">
      <c r="B934" s="36"/>
      <c r="C934" s="36"/>
      <c r="D934" s="36"/>
      <c r="E934" s="36"/>
    </row>
    <row r="935" spans="2:5" ht="12.75">
      <c r="B935" s="36"/>
      <c r="C935" s="36"/>
      <c r="D935" s="36"/>
      <c r="E935" s="36"/>
    </row>
    <row r="936" spans="2:5" ht="12.75">
      <c r="B936" s="36"/>
      <c r="C936" s="36"/>
      <c r="D936" s="36"/>
      <c r="E936" s="36"/>
    </row>
    <row r="937" spans="2:5" ht="12.75">
      <c r="B937" s="36"/>
      <c r="C937" s="36"/>
      <c r="D937" s="36"/>
      <c r="E937" s="36"/>
    </row>
    <row r="938" spans="2:5" ht="12.75">
      <c r="B938" s="36"/>
      <c r="C938" s="36"/>
      <c r="D938" s="36"/>
      <c r="E938" s="36"/>
    </row>
    <row r="939" spans="2:5" ht="12.75">
      <c r="B939" s="36"/>
      <c r="C939" s="36"/>
      <c r="D939" s="36"/>
      <c r="E939" s="36"/>
    </row>
    <row r="940" spans="2:5" ht="12.75">
      <c r="B940" s="36"/>
      <c r="C940" s="36"/>
      <c r="D940" s="36"/>
      <c r="E940" s="36"/>
    </row>
    <row r="941" spans="2:5" ht="12.75">
      <c r="B941" s="36"/>
      <c r="C941" s="36"/>
      <c r="D941" s="36"/>
      <c r="E941" s="36"/>
    </row>
    <row r="942" spans="2:5" ht="12.75">
      <c r="B942" s="36"/>
      <c r="C942" s="36"/>
      <c r="D942" s="36"/>
      <c r="E942" s="36"/>
    </row>
    <row r="943" spans="2:5" ht="12.75">
      <c r="B943" s="36"/>
      <c r="C943" s="36"/>
      <c r="D943" s="36"/>
      <c r="E943" s="36"/>
    </row>
    <row r="944" spans="2:5" ht="12.75">
      <c r="B944" s="36"/>
      <c r="C944" s="36"/>
      <c r="D944" s="36"/>
      <c r="E944" s="36"/>
    </row>
    <row r="945" spans="2:5" ht="12.75">
      <c r="B945" s="36"/>
      <c r="C945" s="36"/>
      <c r="D945" s="36"/>
      <c r="E945" s="36"/>
    </row>
    <row r="946" spans="2:5" ht="12.75">
      <c r="B946" s="36"/>
      <c r="C946" s="36"/>
      <c r="D946" s="36"/>
      <c r="E946" s="36"/>
    </row>
    <row r="947" spans="2:5" ht="12.75">
      <c r="B947" s="36"/>
      <c r="C947" s="36"/>
      <c r="D947" s="36"/>
      <c r="E947" s="36"/>
    </row>
    <row r="948" spans="2:5" ht="12.75">
      <c r="B948" s="36"/>
      <c r="C948" s="36"/>
      <c r="D948" s="36"/>
      <c r="E948" s="36"/>
    </row>
    <row r="949" spans="2:5" ht="12.75">
      <c r="B949" s="36"/>
      <c r="C949" s="36"/>
      <c r="D949" s="36"/>
      <c r="E949" s="36"/>
    </row>
    <row r="950" spans="2:5" ht="12.75">
      <c r="B950" s="36"/>
      <c r="C950" s="36"/>
      <c r="D950" s="36"/>
      <c r="E950" s="36"/>
    </row>
    <row r="951" spans="2:5" ht="12.75">
      <c r="B951" s="36"/>
      <c r="C951" s="36"/>
      <c r="D951" s="36"/>
      <c r="E951" s="36"/>
    </row>
    <row r="952" spans="2:5" ht="12.75">
      <c r="B952" s="36"/>
      <c r="C952" s="36"/>
      <c r="D952" s="36"/>
      <c r="E952" s="36"/>
    </row>
    <row r="953" spans="2:5" ht="12.75">
      <c r="B953" s="36"/>
      <c r="C953" s="36"/>
      <c r="D953" s="36"/>
      <c r="E953" s="36"/>
    </row>
    <row r="954" spans="2:5" ht="12.75">
      <c r="B954" s="36"/>
      <c r="C954" s="36"/>
      <c r="D954" s="36"/>
      <c r="E954" s="36"/>
    </row>
    <row r="955" spans="2:5" ht="12.75">
      <c r="B955" s="36"/>
      <c r="C955" s="36"/>
      <c r="D955" s="36"/>
      <c r="E955" s="36"/>
    </row>
    <row r="956" spans="2:5" ht="12.75">
      <c r="B956" s="36"/>
      <c r="C956" s="36"/>
      <c r="D956" s="36"/>
      <c r="E956" s="36"/>
    </row>
    <row r="957" spans="2:5" ht="12.75">
      <c r="B957" s="36"/>
      <c r="C957" s="36"/>
      <c r="D957" s="36"/>
      <c r="E957" s="36"/>
    </row>
    <row r="958" spans="2:5" ht="12.75">
      <c r="B958" s="36"/>
      <c r="C958" s="36"/>
      <c r="D958" s="36"/>
      <c r="E958" s="36"/>
    </row>
    <row r="959" spans="2:5" ht="12.75">
      <c r="B959" s="36"/>
      <c r="C959" s="36"/>
      <c r="D959" s="36"/>
      <c r="E959" s="36"/>
    </row>
    <row r="960" spans="2:5" ht="12.75">
      <c r="B960" s="36"/>
      <c r="C960" s="36"/>
      <c r="D960" s="36"/>
      <c r="E960" s="36"/>
    </row>
    <row r="961" spans="2:5" ht="12.75">
      <c r="B961" s="36"/>
      <c r="C961" s="36"/>
      <c r="D961" s="36"/>
      <c r="E961" s="36"/>
    </row>
    <row r="962" spans="2:5" ht="12.75">
      <c r="B962" s="36"/>
      <c r="C962" s="36"/>
      <c r="D962" s="36"/>
      <c r="E962" s="36"/>
    </row>
    <row r="963" spans="2:5" ht="12.75">
      <c r="B963" s="36"/>
      <c r="C963" s="36"/>
      <c r="D963" s="36"/>
      <c r="E963" s="36"/>
    </row>
    <row r="964" spans="2:5" ht="12.75">
      <c r="B964" s="36"/>
      <c r="C964" s="36"/>
      <c r="D964" s="36"/>
      <c r="E964" s="36"/>
    </row>
    <row r="965" spans="2:5" ht="12.75">
      <c r="B965" s="36"/>
      <c r="C965" s="36"/>
      <c r="D965" s="36"/>
      <c r="E965" s="36"/>
    </row>
    <row r="966" spans="2:5" ht="12.75">
      <c r="B966" s="36"/>
      <c r="C966" s="36"/>
      <c r="D966" s="36"/>
      <c r="E966" s="36"/>
    </row>
    <row r="967" spans="2:5" ht="12.75">
      <c r="B967" s="36"/>
      <c r="C967" s="36"/>
      <c r="D967" s="36"/>
      <c r="E967" s="36"/>
    </row>
    <row r="968" spans="2:5" ht="12.75">
      <c r="B968" s="36"/>
      <c r="C968" s="36"/>
      <c r="D968" s="36"/>
      <c r="E968" s="36"/>
    </row>
    <row r="969" spans="2:5" ht="12.75">
      <c r="B969" s="36"/>
      <c r="C969" s="36"/>
      <c r="D969" s="36"/>
      <c r="E969" s="36"/>
    </row>
    <row r="970" spans="2:5" ht="12.75">
      <c r="B970" s="36"/>
      <c r="C970" s="36"/>
      <c r="D970" s="36"/>
      <c r="E970" s="36"/>
    </row>
    <row r="971" spans="2:5" ht="12.75">
      <c r="B971" s="36"/>
      <c r="C971" s="36"/>
      <c r="D971" s="36"/>
      <c r="E971" s="36"/>
    </row>
    <row r="972" spans="2:5" ht="12.75">
      <c r="B972" s="36"/>
      <c r="C972" s="36"/>
      <c r="D972" s="36"/>
      <c r="E972" s="36"/>
    </row>
    <row r="973" spans="2:5" ht="12.75">
      <c r="B973" s="36"/>
      <c r="C973" s="36"/>
      <c r="D973" s="36"/>
      <c r="E973" s="36"/>
    </row>
    <row r="974" spans="2:5" ht="12.75">
      <c r="B974" s="36"/>
      <c r="C974" s="36"/>
      <c r="D974" s="36"/>
      <c r="E974" s="36"/>
    </row>
    <row r="975" spans="2:5" ht="12.75">
      <c r="B975" s="36"/>
      <c r="C975" s="36"/>
      <c r="D975" s="36"/>
      <c r="E975" s="36"/>
    </row>
    <row r="976" spans="2:5" ht="12.75">
      <c r="B976" s="36"/>
      <c r="C976" s="36"/>
      <c r="D976" s="36"/>
      <c r="E976" s="36"/>
    </row>
    <row r="977" spans="2:5" ht="12.75">
      <c r="B977" s="36"/>
      <c r="C977" s="36"/>
      <c r="D977" s="36"/>
      <c r="E977" s="36"/>
    </row>
    <row r="978" spans="2:5" ht="12.75">
      <c r="B978" s="36"/>
      <c r="C978" s="36"/>
      <c r="D978" s="36"/>
      <c r="E978" s="36"/>
    </row>
    <row r="979" spans="2:5" ht="12.75">
      <c r="B979" s="36"/>
      <c r="C979" s="36"/>
      <c r="D979" s="36"/>
      <c r="E979" s="36"/>
    </row>
    <row r="980" spans="2:5" ht="12.75">
      <c r="B980" s="36"/>
      <c r="C980" s="36"/>
      <c r="D980" s="36"/>
      <c r="E980" s="36"/>
    </row>
    <row r="981" spans="2:5" ht="12.75">
      <c r="B981" s="36"/>
      <c r="C981" s="36"/>
      <c r="D981" s="36"/>
      <c r="E981" s="36"/>
    </row>
    <row r="982" spans="2:5" ht="12.75">
      <c r="B982" s="36"/>
      <c r="C982" s="36"/>
      <c r="D982" s="36"/>
      <c r="E982" s="36"/>
    </row>
    <row r="983" spans="2:5" ht="12.75">
      <c r="B983" s="36"/>
      <c r="C983" s="36"/>
      <c r="D983" s="36"/>
      <c r="E983" s="36"/>
    </row>
    <row r="984" spans="2:5" ht="12.75">
      <c r="B984" s="36"/>
      <c r="C984" s="36"/>
      <c r="D984" s="36"/>
      <c r="E984" s="36"/>
    </row>
    <row r="985" spans="2:5" ht="12.75">
      <c r="B985" s="36"/>
      <c r="C985" s="36"/>
      <c r="D985" s="36"/>
      <c r="E985" s="36"/>
    </row>
    <row r="986" spans="2:5" ht="12.75">
      <c r="B986" s="36"/>
      <c r="C986" s="36"/>
      <c r="D986" s="36"/>
      <c r="E986" s="36"/>
    </row>
    <row r="987" spans="2:5" ht="12.75">
      <c r="B987" s="36"/>
      <c r="C987" s="36"/>
      <c r="D987" s="36"/>
      <c r="E987" s="36"/>
    </row>
    <row r="988" spans="2:5" ht="12.75">
      <c r="B988" s="36"/>
      <c r="C988" s="36"/>
      <c r="D988" s="36"/>
      <c r="E988" s="36"/>
    </row>
    <row r="989" spans="2:5" ht="12.75">
      <c r="B989" s="36"/>
      <c r="C989" s="36"/>
      <c r="D989" s="36"/>
      <c r="E989" s="36"/>
    </row>
    <row r="990" spans="2:5" ht="12.75">
      <c r="B990" s="36"/>
      <c r="C990" s="36"/>
      <c r="D990" s="36"/>
      <c r="E990" s="36"/>
    </row>
    <row r="991" spans="2:5" ht="12.75">
      <c r="B991" s="36"/>
      <c r="C991" s="36"/>
      <c r="D991" s="36"/>
      <c r="E991" s="36"/>
    </row>
    <row r="992" spans="2:5" ht="12.75">
      <c r="B992" s="36"/>
      <c r="C992" s="36"/>
      <c r="D992" s="36"/>
      <c r="E992" s="36"/>
    </row>
    <row r="993" spans="2:5" ht="12.75">
      <c r="B993" s="36"/>
      <c r="C993" s="36"/>
      <c r="D993" s="36"/>
      <c r="E993" s="36"/>
    </row>
    <row r="994" spans="2:5" ht="12.75">
      <c r="B994" s="36"/>
      <c r="C994" s="36"/>
      <c r="D994" s="36"/>
      <c r="E994" s="36"/>
    </row>
    <row r="995" spans="2:5" ht="12.75">
      <c r="B995" s="36"/>
      <c r="C995" s="36"/>
      <c r="D995" s="36"/>
      <c r="E995" s="36"/>
    </row>
    <row r="996" spans="2:5" ht="12.75">
      <c r="B996" s="36"/>
      <c r="C996" s="36"/>
      <c r="D996" s="36"/>
      <c r="E996" s="36"/>
    </row>
    <row r="997" spans="2:5" ht="12.75">
      <c r="B997" s="36"/>
      <c r="C997" s="36"/>
      <c r="D997" s="36"/>
      <c r="E997" s="36"/>
    </row>
    <row r="998" spans="2:5" ht="12.75">
      <c r="B998" s="36"/>
      <c r="C998" s="36"/>
      <c r="D998" s="36"/>
      <c r="E998" s="36"/>
    </row>
    <row r="999" spans="2:5" ht="12.75">
      <c r="B999" s="36"/>
      <c r="C999" s="36"/>
      <c r="D999" s="36"/>
      <c r="E999" s="36"/>
    </row>
    <row r="1000" spans="2:5" ht="12.75">
      <c r="B1000" s="36"/>
      <c r="C1000" s="36"/>
      <c r="D1000" s="36"/>
      <c r="E1000" s="36"/>
    </row>
    <row r="1001" spans="2:5" ht="12.75">
      <c r="B1001" s="36"/>
      <c r="C1001" s="36"/>
      <c r="D1001" s="36"/>
      <c r="E1001" s="36"/>
    </row>
    <row r="1002" spans="2:5" ht="12.75">
      <c r="B1002" s="36"/>
      <c r="C1002" s="36"/>
      <c r="D1002" s="36"/>
      <c r="E1002" s="36"/>
    </row>
    <row r="1003" spans="2:5" ht="12.75">
      <c r="B1003" s="36"/>
      <c r="C1003" s="36"/>
      <c r="D1003" s="36"/>
      <c r="E1003" s="36"/>
    </row>
    <row r="1004" spans="2:5" ht="12.75">
      <c r="B1004" s="36"/>
      <c r="C1004" s="36"/>
      <c r="D1004" s="36"/>
      <c r="E1004" s="36"/>
    </row>
    <row r="1005" spans="2:5" ht="12.75">
      <c r="B1005" s="36"/>
      <c r="C1005" s="36"/>
      <c r="D1005" s="36"/>
      <c r="E1005" s="36"/>
    </row>
    <row r="1006" spans="2:5" ht="12.75">
      <c r="B1006" s="36"/>
      <c r="C1006" s="36"/>
      <c r="D1006" s="36"/>
      <c r="E1006" s="36"/>
    </row>
    <row r="1007" spans="2:5" ht="12.75">
      <c r="B1007" s="36"/>
      <c r="C1007" s="36"/>
      <c r="D1007" s="36"/>
      <c r="E1007" s="36"/>
    </row>
    <row r="1008" spans="2:5" ht="12.75">
      <c r="B1008" s="36"/>
      <c r="C1008" s="36"/>
      <c r="D1008" s="36"/>
      <c r="E1008" s="36"/>
    </row>
    <row r="1009" spans="2:5" ht="12.75">
      <c r="B1009" s="36"/>
      <c r="C1009" s="36"/>
      <c r="D1009" s="36"/>
      <c r="E1009" s="36"/>
    </row>
    <row r="1010" spans="2:5" ht="12.75">
      <c r="B1010" s="36"/>
      <c r="C1010" s="36"/>
      <c r="D1010" s="36"/>
      <c r="E1010" s="36"/>
    </row>
    <row r="1011" spans="2:5" ht="12.75">
      <c r="B1011" s="36"/>
      <c r="C1011" s="36"/>
      <c r="D1011" s="36"/>
      <c r="E1011" s="36"/>
    </row>
    <row r="1012" spans="2:5" ht="12.75">
      <c r="B1012" s="36"/>
      <c r="C1012" s="36"/>
      <c r="D1012" s="36"/>
      <c r="E1012" s="36"/>
    </row>
    <row r="1013" spans="2:5" ht="12.75">
      <c r="B1013" s="36"/>
      <c r="C1013" s="36"/>
      <c r="D1013" s="36"/>
      <c r="E1013" s="36"/>
    </row>
    <row r="1014" spans="2:5" ht="12.75">
      <c r="B1014" s="36"/>
      <c r="C1014" s="36"/>
      <c r="D1014" s="36"/>
      <c r="E1014" s="36"/>
    </row>
    <row r="1015" spans="2:5" ht="12.75">
      <c r="B1015" s="36"/>
      <c r="C1015" s="36"/>
      <c r="D1015" s="36"/>
      <c r="E1015" s="36"/>
    </row>
    <row r="1016" spans="2:5" ht="12.75">
      <c r="B1016" s="36"/>
      <c r="C1016" s="36"/>
      <c r="D1016" s="36"/>
      <c r="E1016" s="36"/>
    </row>
    <row r="1017" spans="2:5" ht="12.75">
      <c r="B1017" s="36"/>
      <c r="C1017" s="36"/>
      <c r="D1017" s="36"/>
      <c r="E1017" s="36"/>
    </row>
    <row r="1018" spans="2:5" ht="12.75">
      <c r="B1018" s="36"/>
      <c r="C1018" s="36"/>
      <c r="D1018" s="36"/>
      <c r="E1018" s="36"/>
    </row>
    <row r="1019" spans="2:5" ht="12.75">
      <c r="B1019" s="36"/>
      <c r="C1019" s="36"/>
      <c r="D1019" s="36"/>
      <c r="E1019" s="36"/>
    </row>
    <row r="1020" spans="2:5" ht="12.75">
      <c r="B1020" s="36"/>
      <c r="C1020" s="36"/>
      <c r="D1020" s="36"/>
      <c r="E1020" s="36"/>
    </row>
    <row r="1021" spans="2:5" ht="12.75">
      <c r="B1021" s="36"/>
      <c r="C1021" s="36"/>
      <c r="D1021" s="36"/>
      <c r="E1021" s="36"/>
    </row>
    <row r="1022" spans="2:5" ht="12.75">
      <c r="B1022" s="36"/>
      <c r="C1022" s="36"/>
      <c r="D1022" s="36"/>
      <c r="E1022" s="36"/>
    </row>
    <row r="1023" spans="2:5" ht="12.75">
      <c r="B1023" s="36"/>
      <c r="C1023" s="36"/>
      <c r="D1023" s="36"/>
      <c r="E1023" s="36"/>
    </row>
    <row r="1024" spans="2:5" ht="12.75">
      <c r="B1024" s="36"/>
      <c r="C1024" s="36"/>
      <c r="D1024" s="36"/>
      <c r="E1024" s="36"/>
    </row>
    <row r="1025" spans="2:5" ht="12.75">
      <c r="B1025" s="36"/>
      <c r="C1025" s="36"/>
      <c r="D1025" s="36"/>
      <c r="E1025" s="36"/>
    </row>
    <row r="1026" spans="2:5" ht="12.75">
      <c r="B1026" s="36"/>
      <c r="C1026" s="36"/>
      <c r="D1026" s="36"/>
      <c r="E1026" s="36"/>
    </row>
    <row r="1027" spans="2:5" ht="12.75">
      <c r="B1027" s="36"/>
      <c r="C1027" s="36"/>
      <c r="D1027" s="36"/>
      <c r="E1027" s="36"/>
    </row>
    <row r="1028" spans="2:5" ht="12.75">
      <c r="B1028" s="36"/>
      <c r="C1028" s="36"/>
      <c r="D1028" s="36"/>
      <c r="E1028" s="36"/>
    </row>
    <row r="1029" spans="2:5" ht="12.75">
      <c r="B1029" s="36"/>
      <c r="C1029" s="36"/>
      <c r="D1029" s="36"/>
      <c r="E1029" s="36"/>
    </row>
    <row r="1030" spans="2:5" ht="12.75">
      <c r="B1030" s="36"/>
      <c r="C1030" s="36"/>
      <c r="D1030" s="36"/>
      <c r="E1030" s="36"/>
    </row>
    <row r="1031" spans="2:5" ht="12.75">
      <c r="B1031" s="36"/>
      <c r="C1031" s="36"/>
      <c r="D1031" s="36"/>
      <c r="E1031" s="36"/>
    </row>
    <row r="1032" spans="2:5" ht="12.75">
      <c r="B1032" s="36"/>
      <c r="C1032" s="36"/>
      <c r="D1032" s="36"/>
      <c r="E1032" s="36"/>
    </row>
    <row r="1033" spans="2:5" ht="12.75">
      <c r="B1033" s="36"/>
      <c r="C1033" s="36"/>
      <c r="D1033" s="36"/>
      <c r="E1033" s="36"/>
    </row>
    <row r="1034" spans="2:5" ht="12.75">
      <c r="B1034" s="36"/>
      <c r="C1034" s="36"/>
      <c r="D1034" s="36"/>
      <c r="E1034" s="36"/>
    </row>
    <row r="1035" spans="2:5" ht="12.75">
      <c r="B1035" s="36"/>
      <c r="C1035" s="36"/>
      <c r="D1035" s="36"/>
      <c r="E1035" s="36"/>
    </row>
    <row r="1036" spans="2:5" ht="12.75">
      <c r="B1036" s="36"/>
      <c r="C1036" s="36"/>
      <c r="D1036" s="36"/>
      <c r="E1036" s="36"/>
    </row>
    <row r="1037" spans="2:5" ht="12.75">
      <c r="B1037" s="36"/>
      <c r="C1037" s="36"/>
      <c r="D1037" s="36"/>
      <c r="E1037" s="36"/>
    </row>
    <row r="1038" spans="2:5" ht="12.75">
      <c r="B1038" s="36"/>
      <c r="C1038" s="36"/>
      <c r="D1038" s="36"/>
      <c r="E1038" s="36"/>
    </row>
    <row r="1039" spans="2:5" ht="12.75">
      <c r="B1039" s="36"/>
      <c r="C1039" s="36"/>
      <c r="D1039" s="36"/>
      <c r="E1039" s="36"/>
    </row>
    <row r="1040" spans="2:5" ht="12.75">
      <c r="B1040" s="36"/>
      <c r="C1040" s="36"/>
      <c r="D1040" s="36"/>
      <c r="E1040" s="36"/>
    </row>
    <row r="1041" spans="2:5" ht="12.75">
      <c r="B1041" s="36"/>
      <c r="C1041" s="36"/>
      <c r="D1041" s="36"/>
      <c r="E1041" s="36"/>
    </row>
    <row r="1042" spans="2:5" ht="12.75">
      <c r="B1042" s="36"/>
      <c r="C1042" s="36"/>
      <c r="D1042" s="36"/>
      <c r="E1042" s="36"/>
    </row>
    <row r="1043" spans="2:5" ht="12.75">
      <c r="B1043" s="36"/>
      <c r="C1043" s="36"/>
      <c r="D1043" s="36"/>
      <c r="E1043" s="36"/>
    </row>
    <row r="1044" spans="2:5" ht="12.75">
      <c r="B1044" s="36"/>
      <c r="C1044" s="36"/>
      <c r="D1044" s="36"/>
      <c r="E1044" s="36"/>
    </row>
    <row r="1045" spans="2:5" ht="12.75">
      <c r="B1045" s="36"/>
      <c r="C1045" s="36"/>
      <c r="D1045" s="36"/>
      <c r="E1045" s="36"/>
    </row>
    <row r="1046" spans="2:5" ht="12.75">
      <c r="B1046" s="36"/>
      <c r="C1046" s="36"/>
      <c r="D1046" s="36"/>
      <c r="E1046" s="36"/>
    </row>
    <row r="1047" spans="2:5" ht="12.75">
      <c r="B1047" s="36"/>
      <c r="C1047" s="36"/>
      <c r="D1047" s="36"/>
      <c r="E1047" s="36"/>
    </row>
    <row r="1048" spans="2:5" ht="12.75">
      <c r="B1048" s="36"/>
      <c r="C1048" s="36"/>
      <c r="D1048" s="36"/>
      <c r="E1048" s="36"/>
    </row>
    <row r="1049" spans="2:5" ht="12.75">
      <c r="B1049" s="36"/>
      <c r="C1049" s="36"/>
      <c r="D1049" s="36"/>
      <c r="E1049" s="36"/>
    </row>
    <row r="1050" spans="2:5" ht="12.75">
      <c r="B1050" s="36"/>
      <c r="C1050" s="36"/>
      <c r="D1050" s="36"/>
      <c r="E1050" s="36"/>
    </row>
    <row r="1051" spans="2:5" ht="12.75">
      <c r="B1051" s="36"/>
      <c r="C1051" s="36"/>
      <c r="D1051" s="36"/>
      <c r="E1051" s="36"/>
    </row>
    <row r="1052" spans="2:5" ht="12.75">
      <c r="B1052" s="36"/>
      <c r="C1052" s="36"/>
      <c r="D1052" s="36"/>
      <c r="E1052" s="36"/>
    </row>
    <row r="1053" spans="2:5" ht="12.75">
      <c r="B1053" s="36"/>
      <c r="C1053" s="36"/>
      <c r="D1053" s="36"/>
      <c r="E1053" s="36"/>
    </row>
    <row r="1054" spans="2:5" ht="12.75">
      <c r="B1054" s="36"/>
      <c r="C1054" s="36"/>
      <c r="D1054" s="36"/>
      <c r="E1054" s="36"/>
    </row>
    <row r="1055" spans="2:5" ht="12.75">
      <c r="B1055" s="36"/>
      <c r="C1055" s="36"/>
      <c r="D1055" s="36"/>
      <c r="E1055" s="36"/>
    </row>
    <row r="1056" spans="2:5" ht="12.75">
      <c r="B1056" s="36"/>
      <c r="C1056" s="36"/>
      <c r="D1056" s="36"/>
      <c r="E1056" s="36"/>
    </row>
    <row r="1057" spans="2:5" ht="12.75">
      <c r="B1057" s="36"/>
      <c r="C1057" s="36"/>
      <c r="D1057" s="36"/>
      <c r="E1057" s="36"/>
    </row>
    <row r="1058" spans="2:5" ht="12.75">
      <c r="B1058" s="36"/>
      <c r="C1058" s="36"/>
      <c r="D1058" s="36"/>
      <c r="E1058" s="36"/>
    </row>
    <row r="1059" spans="2:5" ht="12.75">
      <c r="B1059" s="36"/>
      <c r="C1059" s="36"/>
      <c r="D1059" s="36"/>
      <c r="E1059" s="36"/>
    </row>
    <row r="1060" spans="2:5" ht="12.75">
      <c r="B1060" s="36"/>
      <c r="C1060" s="36"/>
      <c r="D1060" s="36"/>
      <c r="E1060" s="36"/>
    </row>
    <row r="1061" spans="2:5" ht="12.75">
      <c r="B1061" s="36"/>
      <c r="C1061" s="36"/>
      <c r="D1061" s="36"/>
      <c r="E1061" s="36"/>
    </row>
    <row r="1062" spans="2:5" ht="12.75">
      <c r="B1062" s="36"/>
      <c r="C1062" s="36"/>
      <c r="D1062" s="36"/>
      <c r="E1062" s="36"/>
    </row>
    <row r="1063" spans="2:5" ht="12.75">
      <c r="B1063" s="36"/>
      <c r="C1063" s="36"/>
      <c r="D1063" s="36"/>
      <c r="E1063" s="36"/>
    </row>
    <row r="1064" spans="2:5" ht="12.75">
      <c r="B1064" s="36"/>
      <c r="C1064" s="36"/>
      <c r="D1064" s="36"/>
      <c r="E1064" s="36"/>
    </row>
    <row r="1065" spans="2:5" ht="12.75">
      <c r="B1065" s="36"/>
      <c r="C1065" s="36"/>
      <c r="D1065" s="36"/>
      <c r="E1065" s="36"/>
    </row>
    <row r="1066" spans="2:5" ht="12.75">
      <c r="B1066" s="36"/>
      <c r="C1066" s="36"/>
      <c r="D1066" s="36"/>
      <c r="E1066" s="36"/>
    </row>
    <row r="1067" spans="2:5" ht="12.75">
      <c r="B1067" s="36"/>
      <c r="C1067" s="36"/>
      <c r="D1067" s="36"/>
      <c r="E1067" s="36"/>
    </row>
    <row r="1068" spans="2:5" ht="12.75">
      <c r="B1068" s="36"/>
      <c r="C1068" s="36"/>
      <c r="D1068" s="36"/>
      <c r="E1068" s="36"/>
    </row>
    <row r="1069" spans="2:5" ht="12.75">
      <c r="B1069" s="36"/>
      <c r="C1069" s="36"/>
      <c r="D1069" s="36"/>
      <c r="E1069" s="36"/>
    </row>
    <row r="1070" spans="2:5" ht="12.75">
      <c r="B1070" s="36"/>
      <c r="C1070" s="36"/>
      <c r="D1070" s="36"/>
      <c r="E1070" s="36"/>
    </row>
    <row r="1071" spans="2:5" ht="12.75">
      <c r="B1071" s="36"/>
      <c r="C1071" s="36"/>
      <c r="D1071" s="36"/>
      <c r="E1071" s="36"/>
    </row>
    <row r="1072" spans="2:5" ht="12.75">
      <c r="B1072" s="36"/>
      <c r="C1072" s="36"/>
      <c r="D1072" s="36"/>
      <c r="E1072" s="36"/>
    </row>
    <row r="1073" spans="2:5" ht="12.75">
      <c r="B1073" s="36"/>
      <c r="C1073" s="36"/>
      <c r="D1073" s="36"/>
      <c r="E1073" s="36"/>
    </row>
    <row r="1074" spans="2:5" ht="12.75">
      <c r="B1074" s="36"/>
      <c r="C1074" s="36"/>
      <c r="D1074" s="36"/>
      <c r="E1074" s="36"/>
    </row>
    <row r="1075" spans="2:5" ht="12.75">
      <c r="B1075" s="36"/>
      <c r="C1075" s="36"/>
      <c r="D1075" s="36"/>
      <c r="E1075" s="36"/>
    </row>
    <row r="1076" spans="2:5" ht="12.75">
      <c r="B1076" s="36"/>
      <c r="C1076" s="36"/>
      <c r="D1076" s="36"/>
      <c r="E1076" s="36"/>
    </row>
    <row r="1077" spans="2:5" ht="12.75">
      <c r="B1077" s="36"/>
      <c r="C1077" s="36"/>
      <c r="D1077" s="36"/>
      <c r="E1077" s="36"/>
    </row>
    <row r="1078" spans="2:5" ht="12.75">
      <c r="B1078" s="36"/>
      <c r="C1078" s="36"/>
      <c r="D1078" s="36"/>
      <c r="E1078" s="36"/>
    </row>
    <row r="1079" spans="2:5" ht="12.75">
      <c r="B1079" s="36"/>
      <c r="C1079" s="36"/>
      <c r="D1079" s="36"/>
      <c r="E1079" s="36"/>
    </row>
    <row r="1080" spans="2:5" ht="12.75">
      <c r="B1080" s="36"/>
      <c r="C1080" s="36"/>
      <c r="D1080" s="36"/>
      <c r="E1080" s="36"/>
    </row>
    <row r="1081" spans="2:5" ht="12.75">
      <c r="B1081" s="36"/>
      <c r="C1081" s="36"/>
      <c r="D1081" s="36"/>
      <c r="E1081" s="36"/>
    </row>
    <row r="1082" spans="2:5" ht="12.75">
      <c r="B1082" s="36"/>
      <c r="C1082" s="36"/>
      <c r="D1082" s="36"/>
      <c r="E1082" s="36"/>
    </row>
    <row r="1083" spans="2:5" ht="12.75">
      <c r="B1083" s="36"/>
      <c r="C1083" s="36"/>
      <c r="D1083" s="36"/>
      <c r="E1083" s="36"/>
    </row>
    <row r="1084" spans="2:5" ht="12.75">
      <c r="B1084" s="36"/>
      <c r="C1084" s="36"/>
      <c r="D1084" s="36"/>
      <c r="E1084" s="36"/>
    </row>
    <row r="1085" spans="2:5" ht="12.75">
      <c r="B1085" s="36"/>
      <c r="C1085" s="36"/>
      <c r="D1085" s="36"/>
      <c r="E1085" s="36"/>
    </row>
    <row r="1086" spans="2:5" ht="12.75">
      <c r="B1086" s="36"/>
      <c r="C1086" s="36"/>
      <c r="D1086" s="36"/>
      <c r="E1086" s="36"/>
    </row>
    <row r="1087" spans="2:5" ht="12.75">
      <c r="B1087" s="36"/>
      <c r="C1087" s="36"/>
      <c r="D1087" s="36"/>
      <c r="E1087" s="36"/>
    </row>
    <row r="1088" spans="2:5" ht="12.75">
      <c r="B1088" s="36"/>
      <c r="C1088" s="36"/>
      <c r="D1088" s="36"/>
      <c r="E1088" s="36"/>
    </row>
    <row r="1089" spans="2:5" ht="12.75">
      <c r="B1089" s="36"/>
      <c r="C1089" s="36"/>
      <c r="D1089" s="36"/>
      <c r="E1089" s="36"/>
    </row>
    <row r="1090" spans="2:5" ht="12.75">
      <c r="B1090" s="36"/>
      <c r="C1090" s="36"/>
      <c r="D1090" s="36"/>
      <c r="E1090" s="36"/>
    </row>
    <row r="1091" spans="2:5" ht="12.75">
      <c r="B1091" s="36"/>
      <c r="C1091" s="36"/>
      <c r="D1091" s="36"/>
      <c r="E1091" s="36"/>
    </row>
    <row r="1092" spans="2:5" ht="12.75">
      <c r="B1092" s="36"/>
      <c r="C1092" s="36"/>
      <c r="D1092" s="36"/>
      <c r="E1092" s="36"/>
    </row>
    <row r="1093" spans="2:5" ht="12.75">
      <c r="B1093" s="36"/>
      <c r="C1093" s="36"/>
      <c r="D1093" s="36"/>
      <c r="E1093" s="36"/>
    </row>
    <row r="1094" spans="2:5" ht="12.75">
      <c r="B1094" s="36"/>
      <c r="C1094" s="36"/>
      <c r="D1094" s="36"/>
      <c r="E1094" s="36"/>
    </row>
    <row r="1095" spans="2:5" ht="12.75">
      <c r="B1095" s="36"/>
      <c r="C1095" s="36"/>
      <c r="D1095" s="36"/>
      <c r="E1095" s="36"/>
    </row>
    <row r="1096" spans="2:5" ht="12.75">
      <c r="B1096" s="36"/>
      <c r="C1096" s="36"/>
      <c r="D1096" s="36"/>
      <c r="E1096" s="36"/>
    </row>
    <row r="1097" spans="2:5" ht="12.75">
      <c r="B1097" s="36"/>
      <c r="C1097" s="36"/>
      <c r="D1097" s="36"/>
      <c r="E1097" s="36"/>
    </row>
    <row r="1098" spans="2:5" ht="12.75">
      <c r="B1098" s="36"/>
      <c r="C1098" s="36"/>
      <c r="D1098" s="36"/>
      <c r="E1098" s="36"/>
    </row>
    <row r="1099" spans="2:5" ht="12.75">
      <c r="B1099" s="36"/>
      <c r="C1099" s="36"/>
      <c r="D1099" s="36"/>
      <c r="E1099" s="36"/>
    </row>
    <row r="1100" spans="2:5" ht="12.75">
      <c r="B1100" s="36"/>
      <c r="C1100" s="36"/>
      <c r="D1100" s="36"/>
      <c r="E1100" s="36"/>
    </row>
    <row r="1101" spans="2:5" ht="12.75">
      <c r="B1101" s="36"/>
      <c r="C1101" s="36"/>
      <c r="D1101" s="36"/>
      <c r="E1101" s="36"/>
    </row>
    <row r="1102" spans="2:5" ht="12.75">
      <c r="B1102" s="36"/>
      <c r="C1102" s="36"/>
      <c r="D1102" s="36"/>
      <c r="E1102" s="36"/>
    </row>
    <row r="1103" spans="2:5" ht="12.75">
      <c r="B1103" s="36"/>
      <c r="C1103" s="36"/>
      <c r="D1103" s="36"/>
      <c r="E1103" s="36"/>
    </row>
    <row r="1104" spans="2:5" ht="12.75">
      <c r="B1104" s="36"/>
      <c r="C1104" s="36"/>
      <c r="D1104" s="36"/>
      <c r="E1104" s="36"/>
    </row>
    <row r="1105" spans="2:5" ht="12.75">
      <c r="B1105" s="36"/>
      <c r="C1105" s="36"/>
      <c r="D1105" s="36"/>
      <c r="E1105" s="36"/>
    </row>
    <row r="1106" spans="2:5" ht="12.75">
      <c r="B1106" s="36"/>
      <c r="C1106" s="36"/>
      <c r="D1106" s="36"/>
      <c r="E1106" s="36"/>
    </row>
    <row r="1107" spans="2:5" ht="12.75">
      <c r="B1107" s="36"/>
      <c r="C1107" s="36"/>
      <c r="D1107" s="36"/>
      <c r="E1107" s="36"/>
    </row>
    <row r="1108" spans="2:5" ht="12.75">
      <c r="B1108" s="36"/>
      <c r="C1108" s="36"/>
      <c r="D1108" s="36"/>
      <c r="E1108" s="36"/>
    </row>
    <row r="1109" spans="2:5" ht="12.75">
      <c r="B1109" s="36"/>
      <c r="C1109" s="36"/>
      <c r="D1109" s="36"/>
      <c r="E1109" s="36"/>
    </row>
    <row r="1110" spans="2:5" ht="12.75">
      <c r="B1110" s="36"/>
      <c r="C1110" s="36"/>
      <c r="D1110" s="36"/>
      <c r="E1110" s="36"/>
    </row>
    <row r="1111" spans="2:5" ht="12.75">
      <c r="B1111" s="36"/>
      <c r="C1111" s="36"/>
      <c r="D1111" s="36"/>
      <c r="E1111" s="36"/>
    </row>
    <row r="1112" spans="2:5" ht="12.75">
      <c r="B1112" s="36"/>
      <c r="C1112" s="36"/>
      <c r="D1112" s="36"/>
      <c r="E1112" s="36"/>
    </row>
    <row r="1113" spans="2:5" ht="12.75">
      <c r="B1113" s="36"/>
      <c r="C1113" s="36"/>
      <c r="D1113" s="36"/>
      <c r="E1113" s="36"/>
    </row>
    <row r="1114" spans="2:5" ht="12.75">
      <c r="B1114" s="36"/>
      <c r="C1114" s="36"/>
      <c r="D1114" s="36"/>
      <c r="E1114" s="36"/>
    </row>
    <row r="1115" spans="2:5" ht="12.75">
      <c r="B1115" s="36"/>
      <c r="C1115" s="36"/>
      <c r="D1115" s="36"/>
      <c r="E1115" s="36"/>
    </row>
    <row r="1116" spans="2:5" ht="12.75">
      <c r="B1116" s="36"/>
      <c r="C1116" s="36"/>
      <c r="D1116" s="36"/>
      <c r="E1116" s="36"/>
    </row>
    <row r="1117" spans="2:5" ht="12.75">
      <c r="B1117" s="36"/>
      <c r="C1117" s="36"/>
      <c r="D1117" s="36"/>
      <c r="E1117" s="36"/>
    </row>
    <row r="1118" spans="2:5" ht="12.75">
      <c r="B1118" s="36"/>
      <c r="C1118" s="36"/>
      <c r="D1118" s="36"/>
      <c r="E1118" s="36"/>
    </row>
    <row r="1119" spans="2:5" ht="12.75">
      <c r="B1119" s="36"/>
      <c r="C1119" s="36"/>
      <c r="D1119" s="36"/>
      <c r="E1119" s="36"/>
    </row>
    <row r="1120" spans="2:5" ht="12.75">
      <c r="B1120" s="36"/>
      <c r="C1120" s="36"/>
      <c r="D1120" s="36"/>
      <c r="E1120" s="36"/>
    </row>
    <row r="1121" spans="2:5" ht="12.75">
      <c r="B1121" s="36"/>
      <c r="C1121" s="36"/>
      <c r="D1121" s="36"/>
      <c r="E1121" s="36"/>
    </row>
    <row r="1122" spans="2:5" ht="12.75">
      <c r="B1122" s="36"/>
      <c r="C1122" s="36"/>
      <c r="D1122" s="36"/>
      <c r="E1122" s="36"/>
    </row>
    <row r="1123" spans="2:5" ht="12.75">
      <c r="B1123" s="36"/>
      <c r="C1123" s="36"/>
      <c r="D1123" s="36"/>
      <c r="E1123" s="36"/>
    </row>
    <row r="1124" spans="2:5" ht="12.75">
      <c r="B1124" s="36"/>
      <c r="C1124" s="36"/>
      <c r="D1124" s="36"/>
      <c r="E1124" s="36"/>
    </row>
    <row r="1125" spans="2:5" ht="12.75">
      <c r="B1125" s="36"/>
      <c r="C1125" s="36"/>
      <c r="D1125" s="36"/>
      <c r="E1125" s="36"/>
    </row>
    <row r="1126" spans="2:5" ht="12.75">
      <c r="B1126" s="36"/>
      <c r="C1126" s="36"/>
      <c r="D1126" s="36"/>
      <c r="E1126" s="36"/>
    </row>
    <row r="1127" spans="2:5" ht="12.75">
      <c r="B1127" s="36"/>
      <c r="C1127" s="36"/>
      <c r="D1127" s="36"/>
      <c r="E1127" s="36"/>
    </row>
    <row r="1128" spans="2:5" ht="12.75">
      <c r="B1128" s="36"/>
      <c r="C1128" s="36"/>
      <c r="D1128" s="36"/>
      <c r="E1128" s="36"/>
    </row>
    <row r="1129" spans="2:5" ht="12.75">
      <c r="B1129" s="36"/>
      <c r="C1129" s="36"/>
      <c r="D1129" s="36"/>
      <c r="E1129" s="36"/>
    </row>
    <row r="1130" spans="2:5" ht="12.75">
      <c r="B1130" s="36"/>
      <c r="C1130" s="36"/>
      <c r="D1130" s="36"/>
      <c r="E1130" s="36"/>
    </row>
    <row r="1131" spans="2:5" ht="12.75">
      <c r="B1131" s="36"/>
      <c r="C1131" s="36"/>
      <c r="D1131" s="36"/>
      <c r="E1131" s="36"/>
    </row>
    <row r="1132" spans="2:5" ht="12.75">
      <c r="B1132" s="36"/>
      <c r="C1132" s="36"/>
      <c r="D1132" s="36"/>
      <c r="E1132" s="36"/>
    </row>
    <row r="1133" spans="2:5" ht="12.75">
      <c r="B1133" s="36"/>
      <c r="C1133" s="36"/>
      <c r="D1133" s="36"/>
      <c r="E1133" s="36"/>
    </row>
    <row r="1134" spans="2:5" ht="12.75">
      <c r="B1134" s="36"/>
      <c r="C1134" s="36"/>
      <c r="D1134" s="36"/>
      <c r="E1134" s="36"/>
    </row>
    <row r="1135" spans="2:5" ht="12.75">
      <c r="B1135" s="36"/>
      <c r="C1135" s="36"/>
      <c r="D1135" s="36"/>
      <c r="E1135" s="36"/>
    </row>
    <row r="1136" spans="2:5" ht="12.75">
      <c r="B1136" s="36"/>
      <c r="C1136" s="36"/>
      <c r="D1136" s="36"/>
      <c r="E1136" s="36"/>
    </row>
    <row r="1137" spans="2:5" ht="12.75">
      <c r="B1137" s="36"/>
      <c r="C1137" s="36"/>
      <c r="D1137" s="36"/>
      <c r="E1137" s="36"/>
    </row>
    <row r="1138" spans="2:5" ht="12.75">
      <c r="B1138" s="36"/>
      <c r="C1138" s="36"/>
      <c r="D1138" s="36"/>
      <c r="E1138" s="36"/>
    </row>
    <row r="1139" spans="2:5" ht="12.75">
      <c r="B1139" s="36"/>
      <c r="C1139" s="36"/>
      <c r="D1139" s="36"/>
      <c r="E1139" s="36"/>
    </row>
    <row r="1140" spans="2:5" ht="12.75">
      <c r="B1140" s="36"/>
      <c r="C1140" s="36"/>
      <c r="D1140" s="36"/>
      <c r="E1140" s="36"/>
    </row>
    <row r="1141" spans="2:5" ht="12.75">
      <c r="B1141" s="36"/>
      <c r="C1141" s="36"/>
      <c r="D1141" s="36"/>
      <c r="E1141" s="36"/>
    </row>
    <row r="1142" spans="2:5" ht="12.75">
      <c r="B1142" s="36"/>
      <c r="C1142" s="36"/>
      <c r="D1142" s="36"/>
      <c r="E1142" s="36"/>
    </row>
    <row r="1143" spans="2:5" ht="12.75">
      <c r="B1143" s="36"/>
      <c r="C1143" s="36"/>
      <c r="D1143" s="36"/>
      <c r="E1143" s="36"/>
    </row>
    <row r="1144" spans="2:5" ht="12.75">
      <c r="B1144" s="36"/>
      <c r="C1144" s="36"/>
      <c r="D1144" s="36"/>
      <c r="E1144" s="36"/>
    </row>
    <row r="1145" spans="2:5" ht="12.75">
      <c r="B1145" s="36"/>
      <c r="C1145" s="36"/>
      <c r="D1145" s="36"/>
      <c r="E1145" s="36"/>
    </row>
    <row r="1146" spans="2:5" ht="12.75">
      <c r="B1146" s="36"/>
      <c r="C1146" s="36"/>
      <c r="D1146" s="36"/>
      <c r="E1146" s="36"/>
    </row>
    <row r="1147" spans="2:5" ht="12.75">
      <c r="B1147" s="36"/>
      <c r="C1147" s="36"/>
      <c r="D1147" s="36"/>
      <c r="E1147" s="36"/>
    </row>
    <row r="1148" spans="2:5" ht="12.75">
      <c r="B1148" s="36"/>
      <c r="C1148" s="36"/>
      <c r="D1148" s="36"/>
      <c r="E1148" s="36"/>
    </row>
    <row r="1149" spans="2:5" ht="12.75">
      <c r="B1149" s="36"/>
      <c r="C1149" s="36"/>
      <c r="D1149" s="36"/>
      <c r="E1149" s="36"/>
    </row>
    <row r="1150" spans="2:5" ht="12.75">
      <c r="B1150" s="36"/>
      <c r="C1150" s="36"/>
      <c r="D1150" s="36"/>
      <c r="E1150" s="36"/>
    </row>
    <row r="1151" spans="2:5" ht="12.75">
      <c r="B1151" s="36"/>
      <c r="C1151" s="36"/>
      <c r="D1151" s="36"/>
      <c r="E1151" s="36"/>
    </row>
    <row r="1152" spans="2:5" ht="12.75">
      <c r="B1152" s="36"/>
      <c r="C1152" s="36"/>
      <c r="D1152" s="36"/>
      <c r="E1152" s="36"/>
    </row>
    <row r="1153" spans="2:5" ht="12.75">
      <c r="B1153" s="36"/>
      <c r="C1153" s="36"/>
      <c r="D1153" s="36"/>
      <c r="E1153" s="36"/>
    </row>
    <row r="1154" spans="2:5" ht="12.75">
      <c r="B1154" s="36"/>
      <c r="C1154" s="36"/>
      <c r="D1154" s="36"/>
      <c r="E1154" s="36"/>
    </row>
    <row r="1155" spans="2:5" ht="12.75">
      <c r="B1155" s="36"/>
      <c r="C1155" s="36"/>
      <c r="D1155" s="36"/>
      <c r="E1155" s="36"/>
    </row>
    <row r="1156" spans="2:5" ht="12.75">
      <c r="B1156" s="36"/>
      <c r="C1156" s="36"/>
      <c r="D1156" s="36"/>
      <c r="E1156" s="36"/>
    </row>
    <row r="1157" spans="2:5" ht="12.75">
      <c r="B1157" s="36"/>
      <c r="C1157" s="36"/>
      <c r="D1157" s="36"/>
      <c r="E1157" s="36"/>
    </row>
    <row r="1158" spans="2:5" ht="12.75">
      <c r="B1158" s="36"/>
      <c r="C1158" s="36"/>
      <c r="D1158" s="36"/>
      <c r="E1158" s="36"/>
    </row>
    <row r="1159" spans="2:5" ht="12.75">
      <c r="B1159" s="36"/>
      <c r="C1159" s="36"/>
      <c r="D1159" s="36"/>
      <c r="E1159" s="36"/>
    </row>
    <row r="1160" spans="2:5" ht="12.75">
      <c r="B1160" s="36"/>
      <c r="C1160" s="36"/>
      <c r="D1160" s="36"/>
      <c r="E1160" s="36"/>
    </row>
    <row r="1161" spans="2:5" ht="12.75">
      <c r="B1161" s="36"/>
      <c r="C1161" s="36"/>
      <c r="D1161" s="36"/>
      <c r="E1161" s="36"/>
    </row>
    <row r="1162" spans="2:5" ht="12.75">
      <c r="B1162" s="36"/>
      <c r="C1162" s="36"/>
      <c r="D1162" s="36"/>
      <c r="E1162" s="36"/>
    </row>
    <row r="1163" spans="2:5" ht="12.75">
      <c r="B1163" s="36"/>
      <c r="C1163" s="36"/>
      <c r="D1163" s="36"/>
      <c r="E1163" s="36"/>
    </row>
    <row r="1164" spans="2:5" ht="12.75">
      <c r="B1164" s="36"/>
      <c r="C1164" s="36"/>
      <c r="D1164" s="36"/>
      <c r="E1164" s="36"/>
    </row>
    <row r="1165" spans="2:5" ht="12.75">
      <c r="B1165" s="36"/>
      <c r="C1165" s="36"/>
      <c r="D1165" s="36"/>
      <c r="E1165" s="36"/>
    </row>
    <row r="1166" spans="2:5" ht="12.75">
      <c r="B1166" s="36"/>
      <c r="C1166" s="36"/>
      <c r="D1166" s="36"/>
      <c r="E1166" s="36"/>
    </row>
    <row r="1167" spans="2:5" ht="12.75">
      <c r="B1167" s="36"/>
      <c r="C1167" s="36"/>
      <c r="D1167" s="36"/>
      <c r="E1167" s="36"/>
    </row>
    <row r="1168" spans="2:5" ht="12.75">
      <c r="B1168" s="36"/>
      <c r="C1168" s="36"/>
      <c r="D1168" s="36"/>
      <c r="E1168" s="36"/>
    </row>
    <row r="1169" spans="2:5" ht="12.75">
      <c r="B1169" s="36"/>
      <c r="C1169" s="36"/>
      <c r="D1169" s="36"/>
      <c r="E1169" s="36"/>
    </row>
    <row r="1170" spans="2:5" ht="12.75">
      <c r="B1170" s="36"/>
      <c r="C1170" s="36"/>
      <c r="D1170" s="36"/>
      <c r="E1170" s="36"/>
    </row>
    <row r="1171" spans="2:5" ht="12.75">
      <c r="B1171" s="36"/>
      <c r="C1171" s="36"/>
      <c r="D1171" s="36"/>
      <c r="E1171" s="36"/>
    </row>
    <row r="1172" spans="2:5" ht="12.75">
      <c r="B1172" s="36"/>
      <c r="C1172" s="36"/>
      <c r="D1172" s="36"/>
      <c r="E1172" s="36"/>
    </row>
    <row r="1173" spans="2:5" ht="12.75">
      <c r="B1173" s="36"/>
      <c r="C1173" s="36"/>
      <c r="D1173" s="36"/>
      <c r="E1173" s="36"/>
    </row>
    <row r="1174" spans="2:5" ht="12.75">
      <c r="B1174" s="36"/>
      <c r="C1174" s="36"/>
      <c r="D1174" s="36"/>
      <c r="E1174" s="36"/>
    </row>
    <row r="1175" spans="2:5" ht="12.75">
      <c r="B1175" s="36"/>
      <c r="C1175" s="36"/>
      <c r="D1175" s="36"/>
      <c r="E1175" s="36"/>
    </row>
    <row r="1176" spans="2:5" ht="12.75">
      <c r="B1176" s="36"/>
      <c r="C1176" s="36"/>
      <c r="D1176" s="36"/>
      <c r="E1176" s="36"/>
    </row>
    <row r="1177" spans="2:5" ht="12.75">
      <c r="B1177" s="36"/>
      <c r="C1177" s="36"/>
      <c r="D1177" s="36"/>
      <c r="E1177" s="36"/>
    </row>
    <row r="1178" spans="2:5" ht="12.75">
      <c r="B1178" s="36"/>
      <c r="C1178" s="36"/>
      <c r="D1178" s="36"/>
      <c r="E1178" s="36"/>
    </row>
    <row r="1179" spans="2:5" ht="12.75">
      <c r="B1179" s="36"/>
      <c r="C1179" s="36"/>
      <c r="D1179" s="36"/>
      <c r="E1179" s="36"/>
    </row>
    <row r="1180" spans="2:5" ht="12.75">
      <c r="B1180" s="36"/>
      <c r="C1180" s="36"/>
      <c r="D1180" s="36"/>
      <c r="E1180" s="36"/>
    </row>
    <row r="1181" spans="2:5" ht="12.75">
      <c r="B1181" s="36"/>
      <c r="C1181" s="36"/>
      <c r="D1181" s="36"/>
      <c r="E1181" s="36"/>
    </row>
    <row r="1182" spans="2:5" ht="12.75">
      <c r="B1182" s="36"/>
      <c r="C1182" s="36"/>
      <c r="D1182" s="36"/>
      <c r="E1182" s="36"/>
    </row>
    <row r="1183" spans="2:5" ht="12.75">
      <c r="B1183" s="36"/>
      <c r="C1183" s="36"/>
      <c r="D1183" s="36"/>
      <c r="E1183" s="36"/>
    </row>
    <row r="1184" spans="2:5" ht="12.75">
      <c r="B1184" s="36"/>
      <c r="C1184" s="36"/>
      <c r="D1184" s="36"/>
      <c r="E1184" s="36"/>
    </row>
    <row r="1185" spans="2:5" ht="12.75">
      <c r="B1185" s="36"/>
      <c r="C1185" s="36"/>
      <c r="D1185" s="36"/>
      <c r="E1185" s="36"/>
    </row>
    <row r="1186" spans="2:5" ht="12.75">
      <c r="B1186" s="36"/>
      <c r="C1186" s="36"/>
      <c r="D1186" s="36"/>
      <c r="E1186" s="36"/>
    </row>
    <row r="1187" spans="2:5" ht="12.75">
      <c r="B1187" s="36"/>
      <c r="C1187" s="36"/>
      <c r="D1187" s="36"/>
      <c r="E1187" s="36"/>
    </row>
    <row r="1188" spans="2:5" ht="12.75">
      <c r="B1188" s="36"/>
      <c r="C1188" s="36"/>
      <c r="D1188" s="36"/>
      <c r="E1188" s="36"/>
    </row>
    <row r="1189" spans="2:5" ht="12.75">
      <c r="B1189" s="36"/>
      <c r="C1189" s="36"/>
      <c r="D1189" s="36"/>
      <c r="E1189" s="36"/>
    </row>
    <row r="1190" spans="2:5" ht="12.75">
      <c r="B1190" s="36"/>
      <c r="C1190" s="36"/>
      <c r="D1190" s="36"/>
      <c r="E1190" s="36"/>
    </row>
    <row r="1191" spans="2:5" ht="12.75">
      <c r="B1191" s="36"/>
      <c r="C1191" s="36"/>
      <c r="D1191" s="36"/>
      <c r="E1191" s="36"/>
    </row>
    <row r="1192" spans="2:5" ht="12.75">
      <c r="B1192" s="36"/>
      <c r="C1192" s="36"/>
      <c r="D1192" s="36"/>
      <c r="E1192" s="36"/>
    </row>
    <row r="1193" spans="2:5" ht="12.75">
      <c r="B1193" s="36"/>
      <c r="C1193" s="36"/>
      <c r="D1193" s="36"/>
      <c r="E1193" s="36"/>
    </row>
    <row r="1194" spans="2:5" ht="12.75">
      <c r="B1194" s="36"/>
      <c r="C1194" s="36"/>
      <c r="D1194" s="36"/>
      <c r="E1194" s="36"/>
    </row>
    <row r="1195" spans="2:5" ht="12.75">
      <c r="B1195" s="36"/>
      <c r="C1195" s="36"/>
      <c r="D1195" s="36"/>
      <c r="E1195" s="36"/>
    </row>
    <row r="1196" spans="2:5" ht="12.75">
      <c r="B1196" s="36"/>
      <c r="C1196" s="36"/>
      <c r="D1196" s="36"/>
      <c r="E1196" s="36"/>
    </row>
    <row r="1197" spans="2:5" ht="12.75">
      <c r="B1197" s="36"/>
      <c r="C1197" s="36"/>
      <c r="D1197" s="36"/>
      <c r="E1197" s="36"/>
    </row>
    <row r="1198" spans="2:5" ht="12.75">
      <c r="B1198" s="36"/>
      <c r="C1198" s="36"/>
      <c r="D1198" s="36"/>
      <c r="E1198" s="36"/>
    </row>
    <row r="1199" spans="2:5" ht="12.75">
      <c r="B1199" s="36"/>
      <c r="C1199" s="36"/>
      <c r="D1199" s="36"/>
      <c r="E1199" s="36"/>
    </row>
    <row r="1200" spans="2:5" ht="12.75">
      <c r="B1200" s="36"/>
      <c r="C1200" s="36"/>
      <c r="D1200" s="36"/>
      <c r="E1200" s="36"/>
    </row>
    <row r="1201" spans="2:5" ht="12.75">
      <c r="B1201" s="36"/>
      <c r="C1201" s="36"/>
      <c r="D1201" s="36"/>
      <c r="E1201" s="36"/>
    </row>
    <row r="1202" spans="2:5" ht="12.75">
      <c r="B1202" s="36"/>
      <c r="C1202" s="36"/>
      <c r="D1202" s="36"/>
      <c r="E1202" s="36"/>
    </row>
    <row r="1203" spans="2:5" ht="12.75">
      <c r="B1203" s="36"/>
      <c r="C1203" s="36"/>
      <c r="D1203" s="36"/>
      <c r="E1203" s="36"/>
    </row>
    <row r="1204" spans="2:5" ht="12.75">
      <c r="B1204" s="36"/>
      <c r="C1204" s="36"/>
      <c r="D1204" s="36"/>
      <c r="E1204" s="36"/>
    </row>
    <row r="1205" spans="2:5" ht="12.75">
      <c r="B1205" s="36"/>
      <c r="C1205" s="36"/>
      <c r="D1205" s="36"/>
      <c r="E1205" s="36"/>
    </row>
    <row r="1206" spans="2:5" ht="12.75">
      <c r="B1206" s="36"/>
      <c r="C1206" s="36"/>
      <c r="D1206" s="36"/>
      <c r="E1206" s="36"/>
    </row>
    <row r="1207" spans="2:5" ht="12.75">
      <c r="B1207" s="36"/>
      <c r="C1207" s="36"/>
      <c r="D1207" s="36"/>
      <c r="E1207" s="36"/>
    </row>
    <row r="1208" spans="2:5" ht="12.75">
      <c r="B1208" s="36"/>
      <c r="C1208" s="36"/>
      <c r="D1208" s="36"/>
      <c r="E1208" s="36"/>
    </row>
    <row r="1209" spans="2:5" ht="12.75">
      <c r="B1209" s="36"/>
      <c r="C1209" s="36"/>
      <c r="D1209" s="36"/>
      <c r="E1209" s="36"/>
    </row>
    <row r="1210" spans="2:5" ht="12.75">
      <c r="B1210" s="36"/>
      <c r="C1210" s="36"/>
      <c r="D1210" s="36"/>
      <c r="E1210" s="36"/>
    </row>
    <row r="1211" spans="2:5" ht="12.75">
      <c r="B1211" s="36"/>
      <c r="C1211" s="36"/>
      <c r="D1211" s="36"/>
      <c r="E1211" s="36"/>
    </row>
    <row r="1212" spans="2:5" ht="12.75">
      <c r="B1212" s="36"/>
      <c r="C1212" s="36"/>
      <c r="D1212" s="36"/>
      <c r="E1212" s="36"/>
    </row>
    <row r="1213" spans="2:5" ht="12.75">
      <c r="B1213" s="36"/>
      <c r="C1213" s="36"/>
      <c r="D1213" s="36"/>
      <c r="E1213" s="36"/>
    </row>
    <row r="1214" spans="2:5" ht="12.75">
      <c r="B1214" s="36"/>
      <c r="C1214" s="36"/>
      <c r="D1214" s="36"/>
      <c r="E1214" s="36"/>
    </row>
    <row r="1215" spans="2:5" ht="12.75">
      <c r="B1215" s="36"/>
      <c r="C1215" s="36"/>
      <c r="D1215" s="36"/>
      <c r="E1215" s="36"/>
    </row>
    <row r="1216" spans="2:5" ht="12.75">
      <c r="B1216" s="36"/>
      <c r="C1216" s="36"/>
      <c r="D1216" s="36"/>
      <c r="E1216" s="36"/>
    </row>
    <row r="1217" spans="2:5" ht="12.75">
      <c r="B1217" s="36"/>
      <c r="C1217" s="36"/>
      <c r="D1217" s="36"/>
      <c r="E1217" s="36"/>
    </row>
    <row r="1218" spans="2:5" ht="12.75">
      <c r="B1218" s="36"/>
      <c r="C1218" s="36"/>
      <c r="D1218" s="36"/>
      <c r="E1218" s="36"/>
    </row>
    <row r="1219" spans="2:5" ht="12.75">
      <c r="B1219" s="36"/>
      <c r="C1219" s="36"/>
      <c r="D1219" s="36"/>
      <c r="E1219" s="36"/>
    </row>
    <row r="1220" spans="2:5" ht="12.75">
      <c r="B1220" s="36"/>
      <c r="C1220" s="36"/>
      <c r="D1220" s="36"/>
      <c r="E1220" s="36"/>
    </row>
    <row r="1221" spans="2:5" ht="12.75">
      <c r="B1221" s="36"/>
      <c r="C1221" s="36"/>
      <c r="D1221" s="36"/>
      <c r="E1221" s="36"/>
    </row>
    <row r="1222" spans="2:5" ht="12.75">
      <c r="B1222" s="36"/>
      <c r="C1222" s="36"/>
      <c r="D1222" s="36"/>
      <c r="E1222" s="36"/>
    </row>
    <row r="1223" spans="2:5" ht="12.75">
      <c r="B1223" s="36"/>
      <c r="C1223" s="36"/>
      <c r="D1223" s="36"/>
      <c r="E1223" s="36"/>
    </row>
    <row r="1224" spans="2:5" ht="12.75">
      <c r="B1224" s="36"/>
      <c r="C1224" s="36"/>
      <c r="D1224" s="36"/>
      <c r="E1224" s="36"/>
    </row>
    <row r="1225" spans="2:5" ht="12.75">
      <c r="B1225" s="36"/>
      <c r="C1225" s="36"/>
      <c r="D1225" s="36"/>
      <c r="E1225" s="36"/>
    </row>
    <row r="1226" spans="2:5" ht="12.75">
      <c r="B1226" s="36"/>
      <c r="C1226" s="36"/>
      <c r="D1226" s="36"/>
      <c r="E1226" s="36"/>
    </row>
    <row r="1227" spans="2:5" ht="12.75">
      <c r="B1227" s="36"/>
      <c r="C1227" s="36"/>
      <c r="D1227" s="36"/>
      <c r="E1227" s="36"/>
    </row>
    <row r="1228" spans="2:5" ht="12.75">
      <c r="B1228" s="36"/>
      <c r="C1228" s="36"/>
      <c r="D1228" s="36"/>
      <c r="E1228" s="36"/>
    </row>
    <row r="1229" spans="2:5" ht="12.75">
      <c r="B1229" s="36"/>
      <c r="C1229" s="36"/>
      <c r="D1229" s="36"/>
      <c r="E1229" s="36"/>
    </row>
    <row r="1230" spans="2:5" ht="12.75">
      <c r="B1230" s="36"/>
      <c r="C1230" s="36"/>
      <c r="D1230" s="36"/>
      <c r="E1230" s="36"/>
    </row>
    <row r="1231" spans="2:5" ht="12.75">
      <c r="B1231" s="36"/>
      <c r="C1231" s="36"/>
      <c r="D1231" s="36"/>
      <c r="E1231" s="36"/>
    </row>
    <row r="1232" spans="2:5" ht="12.75">
      <c r="B1232" s="36"/>
      <c r="C1232" s="36"/>
      <c r="D1232" s="36"/>
      <c r="E1232" s="36"/>
    </row>
    <row r="1233" spans="2:5" ht="12.75">
      <c r="B1233" s="36"/>
      <c r="C1233" s="36"/>
      <c r="D1233" s="36"/>
      <c r="E1233" s="36"/>
    </row>
    <row r="1234" spans="2:5" ht="12.75">
      <c r="B1234" s="36"/>
      <c r="C1234" s="36"/>
      <c r="D1234" s="36"/>
      <c r="E1234" s="36"/>
    </row>
    <row r="1235" spans="2:5" ht="12.75">
      <c r="B1235" s="36"/>
      <c r="C1235" s="36"/>
      <c r="D1235" s="36"/>
      <c r="E1235" s="36"/>
    </row>
    <row r="1236" spans="2:5" ht="12.75">
      <c r="B1236" s="36"/>
      <c r="C1236" s="36"/>
      <c r="D1236" s="36"/>
      <c r="E1236" s="36"/>
    </row>
    <row r="1237" spans="2:5" ht="12.75">
      <c r="B1237" s="36"/>
      <c r="C1237" s="36"/>
      <c r="D1237" s="36"/>
      <c r="E1237" s="36"/>
    </row>
    <row r="1238" spans="2:5" ht="12.75">
      <c r="B1238" s="36"/>
      <c r="C1238" s="36"/>
      <c r="D1238" s="36"/>
      <c r="E1238" s="36"/>
    </row>
    <row r="1239" spans="2:5" ht="12.75">
      <c r="B1239" s="36"/>
      <c r="C1239" s="36"/>
      <c r="D1239" s="36"/>
      <c r="E1239" s="36"/>
    </row>
    <row r="1240" spans="2:5" ht="12.75">
      <c r="B1240" s="36"/>
      <c r="C1240" s="36"/>
      <c r="D1240" s="36"/>
      <c r="E1240" s="36"/>
    </row>
    <row r="1241" spans="2:5" ht="12.75">
      <c r="B1241" s="36"/>
      <c r="C1241" s="36"/>
      <c r="D1241" s="36"/>
      <c r="E1241" s="36"/>
    </row>
    <row r="1242" spans="2:5" ht="12.75">
      <c r="B1242" s="36"/>
      <c r="C1242" s="36"/>
      <c r="D1242" s="36"/>
      <c r="E1242" s="36"/>
    </row>
    <row r="1243" spans="2:5" ht="12.75">
      <c r="B1243" s="36"/>
      <c r="C1243" s="36"/>
      <c r="D1243" s="36"/>
      <c r="E1243" s="36"/>
    </row>
    <row r="1244" spans="2:5" ht="12.75">
      <c r="B1244" s="36"/>
      <c r="C1244" s="36"/>
      <c r="D1244" s="36"/>
      <c r="E1244" s="36"/>
    </row>
    <row r="1245" spans="2:5" ht="12.75">
      <c r="B1245" s="36"/>
      <c r="C1245" s="36"/>
      <c r="D1245" s="36"/>
      <c r="E1245" s="36"/>
    </row>
    <row r="1246" spans="2:5" ht="12.75">
      <c r="B1246" s="36"/>
      <c r="C1246" s="36"/>
      <c r="D1246" s="36"/>
      <c r="E1246" s="36"/>
    </row>
    <row r="1247" spans="2:5" ht="12.75">
      <c r="B1247" s="36"/>
      <c r="C1247" s="36"/>
      <c r="D1247" s="36"/>
      <c r="E1247" s="36"/>
    </row>
    <row r="1248" spans="2:5" ht="12.75">
      <c r="B1248" s="36"/>
      <c r="C1248" s="36"/>
      <c r="D1248" s="36"/>
      <c r="E1248" s="36"/>
    </row>
    <row r="1249" spans="2:5" ht="12.75">
      <c r="B1249" s="36"/>
      <c r="C1249" s="36"/>
      <c r="D1249" s="36"/>
      <c r="E1249" s="36"/>
    </row>
    <row r="1250" spans="2:5" ht="12.75">
      <c r="B1250" s="36"/>
      <c r="C1250" s="36"/>
      <c r="D1250" s="36"/>
      <c r="E1250" s="36"/>
    </row>
    <row r="1251" spans="2:5" ht="12.75">
      <c r="B1251" s="36"/>
      <c r="C1251" s="36"/>
      <c r="D1251" s="36"/>
      <c r="E1251" s="36"/>
    </row>
    <row r="1252" spans="2:5" ht="12.75">
      <c r="B1252" s="36"/>
      <c r="C1252" s="36"/>
      <c r="D1252" s="36"/>
      <c r="E1252" s="36"/>
    </row>
    <row r="1253" spans="2:5" ht="12.75">
      <c r="B1253" s="36"/>
      <c r="C1253" s="36"/>
      <c r="D1253" s="36"/>
      <c r="E1253" s="36"/>
    </row>
    <row r="1254" spans="2:5" ht="12.75">
      <c r="B1254" s="36"/>
      <c r="C1254" s="36"/>
      <c r="D1254" s="36"/>
      <c r="E1254" s="36"/>
    </row>
    <row r="1255" spans="2:5" ht="12.75">
      <c r="B1255" s="36"/>
      <c r="C1255" s="36"/>
      <c r="D1255" s="36"/>
      <c r="E1255" s="36"/>
    </row>
    <row r="1256" spans="2:5" ht="12.75">
      <c r="B1256" s="36"/>
      <c r="C1256" s="36"/>
      <c r="D1256" s="36"/>
      <c r="E1256" s="36"/>
    </row>
    <row r="1257" spans="2:5" ht="12.75">
      <c r="B1257" s="36"/>
      <c r="C1257" s="36"/>
      <c r="D1257" s="36"/>
      <c r="E1257" s="36"/>
    </row>
    <row r="1258" spans="2:5" ht="12.75">
      <c r="B1258" s="36"/>
      <c r="C1258" s="36"/>
      <c r="D1258" s="36"/>
      <c r="E1258" s="36"/>
    </row>
    <row r="1259" spans="2:5" ht="12.75">
      <c r="B1259" s="36"/>
      <c r="C1259" s="36"/>
      <c r="D1259" s="36"/>
      <c r="E1259" s="36"/>
    </row>
    <row r="1260" spans="2:5" ht="12.75">
      <c r="B1260" s="36"/>
      <c r="C1260" s="36"/>
      <c r="D1260" s="36"/>
      <c r="E1260" s="36"/>
    </row>
    <row r="1261" spans="2:5" ht="12.75">
      <c r="B1261" s="36"/>
      <c r="C1261" s="36"/>
      <c r="D1261" s="36"/>
      <c r="E1261" s="36"/>
    </row>
    <row r="1262" spans="2:5" ht="12.75">
      <c r="B1262" s="36"/>
      <c r="C1262" s="36"/>
      <c r="D1262" s="36"/>
      <c r="E1262" s="36"/>
    </row>
    <row r="1263" spans="2:5" ht="12.75">
      <c r="B1263" s="36"/>
      <c r="C1263" s="36"/>
      <c r="D1263" s="36"/>
      <c r="E1263" s="36"/>
    </row>
    <row r="1264" spans="2:5" ht="12.75">
      <c r="B1264" s="36"/>
      <c r="C1264" s="36"/>
      <c r="D1264" s="36"/>
      <c r="E1264" s="36"/>
    </row>
    <row r="1265" spans="2:5" ht="12.75">
      <c r="B1265" s="36"/>
      <c r="C1265" s="36"/>
      <c r="D1265" s="36"/>
      <c r="E1265" s="36"/>
    </row>
    <row r="1266" spans="2:5" ht="12.75">
      <c r="B1266" s="36"/>
      <c r="C1266" s="36"/>
      <c r="D1266" s="36"/>
      <c r="E1266" s="36"/>
    </row>
    <row r="1267" spans="2:5" ht="12.75">
      <c r="B1267" s="36"/>
      <c r="C1267" s="36"/>
      <c r="D1267" s="36"/>
      <c r="E1267" s="36"/>
    </row>
    <row r="1268" spans="2:5" ht="12.75">
      <c r="B1268" s="36"/>
      <c r="C1268" s="36"/>
      <c r="D1268" s="36"/>
      <c r="E1268" s="36"/>
    </row>
    <row r="1269" spans="2:5" ht="12.75">
      <c r="B1269" s="36"/>
      <c r="C1269" s="36"/>
      <c r="D1269" s="36"/>
      <c r="E1269" s="36"/>
    </row>
    <row r="1270" spans="2:5" ht="12.75">
      <c r="B1270" s="36"/>
      <c r="C1270" s="36"/>
      <c r="D1270" s="36"/>
      <c r="E1270" s="36"/>
    </row>
    <row r="1271" spans="2:5" ht="12.75">
      <c r="B1271" s="36"/>
      <c r="C1271" s="36"/>
      <c r="D1271" s="36"/>
      <c r="E1271" s="36"/>
    </row>
    <row r="1272" spans="2:5" ht="12.75">
      <c r="B1272" s="36"/>
      <c r="C1272" s="36"/>
      <c r="D1272" s="36"/>
      <c r="E1272" s="36"/>
    </row>
    <row r="1273" spans="2:5" ht="12.75">
      <c r="B1273" s="36"/>
      <c r="C1273" s="36"/>
      <c r="D1273" s="36"/>
      <c r="E1273" s="36"/>
    </row>
    <row r="1274" spans="2:5" ht="12.75">
      <c r="B1274" s="36"/>
      <c r="C1274" s="36"/>
      <c r="D1274" s="36"/>
      <c r="E1274" s="36"/>
    </row>
    <row r="1275" spans="2:5" ht="12.75">
      <c r="B1275" s="36"/>
      <c r="C1275" s="36"/>
      <c r="D1275" s="36"/>
      <c r="E1275" s="36"/>
    </row>
    <row r="1276" spans="2:5" ht="12.75">
      <c r="B1276" s="36"/>
      <c r="C1276" s="36"/>
      <c r="D1276" s="36"/>
      <c r="E1276" s="36"/>
    </row>
    <row r="1277" spans="2:5" ht="12.75">
      <c r="B1277" s="36"/>
      <c r="C1277" s="36"/>
      <c r="D1277" s="36"/>
      <c r="E1277" s="36"/>
    </row>
    <row r="1278" spans="2:5" ht="12.75">
      <c r="B1278" s="36"/>
      <c r="C1278" s="36"/>
      <c r="D1278" s="36"/>
      <c r="E1278" s="36"/>
    </row>
    <row r="1279" spans="2:5" ht="12.75">
      <c r="B1279" s="36"/>
      <c r="C1279" s="36"/>
      <c r="D1279" s="36"/>
      <c r="E1279" s="36"/>
    </row>
    <row r="1280" spans="2:5" ht="12.75">
      <c r="B1280" s="36"/>
      <c r="C1280" s="36"/>
      <c r="D1280" s="36"/>
      <c r="E1280" s="36"/>
    </row>
    <row r="1281" spans="2:5" ht="12.75">
      <c r="B1281" s="36"/>
      <c r="C1281" s="36"/>
      <c r="D1281" s="36"/>
      <c r="E1281" s="36"/>
    </row>
    <row r="1282" spans="2:5" ht="12.75">
      <c r="B1282" s="36"/>
      <c r="C1282" s="36"/>
      <c r="D1282" s="36"/>
      <c r="E1282" s="36"/>
    </row>
    <row r="1283" spans="2:5" ht="12.75">
      <c r="B1283" s="36"/>
      <c r="C1283" s="36"/>
      <c r="D1283" s="36"/>
      <c r="E1283" s="36"/>
    </row>
    <row r="1284" spans="2:5" ht="12.75">
      <c r="B1284" s="36"/>
      <c r="C1284" s="36"/>
      <c r="D1284" s="36"/>
      <c r="E1284" s="36"/>
    </row>
    <row r="1285" spans="2:5" ht="12.75">
      <c r="B1285" s="36"/>
      <c r="C1285" s="36"/>
      <c r="D1285" s="36"/>
      <c r="E1285" s="36"/>
    </row>
    <row r="1286" spans="2:5" ht="12.75">
      <c r="B1286" s="36"/>
      <c r="C1286" s="36"/>
      <c r="D1286" s="36"/>
      <c r="E1286" s="36"/>
    </row>
    <row r="1287" spans="2:5" ht="12.75">
      <c r="B1287" s="36"/>
      <c r="C1287" s="36"/>
      <c r="D1287" s="36"/>
      <c r="E1287" s="36"/>
    </row>
    <row r="1288" spans="2:5" ht="12.75">
      <c r="B1288" s="36"/>
      <c r="C1288" s="36"/>
      <c r="D1288" s="36"/>
      <c r="E1288" s="36"/>
    </row>
    <row r="1289" spans="2:5" ht="12.75">
      <c r="B1289" s="36"/>
      <c r="C1289" s="36"/>
      <c r="D1289" s="36"/>
      <c r="E1289" s="36"/>
    </row>
    <row r="1290" spans="2:5" ht="12.75">
      <c r="B1290" s="36"/>
      <c r="C1290" s="36"/>
      <c r="D1290" s="36"/>
      <c r="E1290" s="36"/>
    </row>
    <row r="1291" spans="2:5" ht="12.75">
      <c r="B1291" s="36"/>
      <c r="C1291" s="36"/>
      <c r="D1291" s="36"/>
      <c r="E1291" s="36"/>
    </row>
    <row r="1292" spans="2:5" ht="12.75">
      <c r="B1292" s="36"/>
      <c r="C1292" s="36"/>
      <c r="D1292" s="36"/>
      <c r="E1292" s="36"/>
    </row>
    <row r="1293" spans="2:5" ht="12.75">
      <c r="B1293" s="36"/>
      <c r="C1293" s="36"/>
      <c r="D1293" s="36"/>
      <c r="E1293" s="36"/>
    </row>
    <row r="1294" spans="2:5" ht="12.75">
      <c r="B1294" s="36"/>
      <c r="C1294" s="36"/>
      <c r="D1294" s="36"/>
      <c r="E1294" s="36"/>
    </row>
    <row r="1295" spans="2:5" ht="12.75">
      <c r="B1295" s="36"/>
      <c r="C1295" s="36"/>
      <c r="D1295" s="36"/>
      <c r="E1295" s="36"/>
    </row>
    <row r="1296" spans="2:5" ht="12.75">
      <c r="B1296" s="36"/>
      <c r="C1296" s="36"/>
      <c r="D1296" s="36"/>
      <c r="E1296" s="36"/>
    </row>
    <row r="1297" spans="2:5" ht="12.75">
      <c r="B1297" s="36"/>
      <c r="C1297" s="36"/>
      <c r="D1297" s="36"/>
      <c r="E1297" s="36"/>
    </row>
    <row r="1298" spans="2:5" ht="12.75">
      <c r="B1298" s="36"/>
      <c r="C1298" s="36"/>
      <c r="D1298" s="36"/>
      <c r="E1298" s="36"/>
    </row>
    <row r="1299" spans="2:5" ht="12.75">
      <c r="B1299" s="36"/>
      <c r="C1299" s="36"/>
      <c r="D1299" s="36"/>
      <c r="E1299" s="36"/>
    </row>
    <row r="1300" spans="2:5" ht="12.75">
      <c r="B1300" s="36"/>
      <c r="C1300" s="36"/>
      <c r="D1300" s="36"/>
      <c r="E1300" s="36"/>
    </row>
    <row r="1301" spans="2:5" ht="12.75">
      <c r="B1301" s="36"/>
      <c r="C1301" s="36"/>
      <c r="D1301" s="36"/>
      <c r="E1301" s="36"/>
    </row>
    <row r="1302" spans="2:5" ht="12.75">
      <c r="B1302" s="36"/>
      <c r="C1302" s="36"/>
      <c r="D1302" s="36"/>
      <c r="E1302" s="36"/>
    </row>
    <row r="1303" spans="2:5" ht="12.75">
      <c r="B1303" s="36"/>
      <c r="C1303" s="36"/>
      <c r="D1303" s="36"/>
      <c r="E1303" s="36"/>
    </row>
    <row r="1304" spans="2:5" ht="12.75">
      <c r="B1304" s="36"/>
      <c r="C1304" s="36"/>
      <c r="D1304" s="36"/>
      <c r="E1304" s="36"/>
    </row>
    <row r="1305" spans="2:5" ht="12.75">
      <c r="B1305" s="36"/>
      <c r="C1305" s="36"/>
      <c r="D1305" s="36"/>
      <c r="E1305" s="36"/>
    </row>
    <row r="1306" spans="2:5" ht="12.75">
      <c r="B1306" s="36"/>
      <c r="C1306" s="36"/>
      <c r="D1306" s="36"/>
      <c r="E1306" s="36"/>
    </row>
    <row r="1307" spans="2:5" ht="12.75">
      <c r="B1307" s="36"/>
      <c r="C1307" s="36"/>
      <c r="D1307" s="36"/>
      <c r="E1307" s="36"/>
    </row>
    <row r="1308" spans="2:5" ht="12.75">
      <c r="B1308" s="36"/>
      <c r="C1308" s="36"/>
      <c r="D1308" s="36"/>
      <c r="E1308" s="36"/>
    </row>
    <row r="1309" spans="2:5" ht="12.75">
      <c r="B1309" s="36"/>
      <c r="C1309" s="36"/>
      <c r="D1309" s="36"/>
      <c r="E1309" s="36"/>
    </row>
    <row r="1310" spans="2:5" ht="12.75">
      <c r="B1310" s="36"/>
      <c r="C1310" s="36"/>
      <c r="D1310" s="36"/>
      <c r="E1310" s="36"/>
    </row>
    <row r="1311" spans="2:5" ht="12.75">
      <c r="B1311" s="36"/>
      <c r="C1311" s="36"/>
      <c r="D1311" s="36"/>
      <c r="E1311" s="36"/>
    </row>
    <row r="1312" spans="2:5" ht="12.75">
      <c r="B1312" s="36"/>
      <c r="C1312" s="36"/>
      <c r="D1312" s="36"/>
      <c r="E1312" s="36"/>
    </row>
    <row r="1313" spans="2:5" ht="12.75">
      <c r="B1313" s="36"/>
      <c r="C1313" s="36"/>
      <c r="D1313" s="36"/>
      <c r="E1313" s="36"/>
    </row>
    <row r="1314" spans="2:5" ht="12.75">
      <c r="B1314" s="36"/>
      <c r="C1314" s="36"/>
      <c r="D1314" s="36"/>
      <c r="E1314" s="36"/>
    </row>
    <row r="1315" spans="2:5" ht="12.75">
      <c r="B1315" s="36"/>
      <c r="C1315" s="36"/>
      <c r="D1315" s="36"/>
      <c r="E1315" s="36"/>
    </row>
    <row r="1316" spans="2:5" ht="12.75">
      <c r="B1316" s="36"/>
      <c r="C1316" s="36"/>
      <c r="D1316" s="36"/>
      <c r="E1316" s="36"/>
    </row>
    <row r="1317" spans="2:5" ht="12.75">
      <c r="B1317" s="36"/>
      <c r="C1317" s="36"/>
      <c r="D1317" s="36"/>
      <c r="E1317" s="36"/>
    </row>
    <row r="1318" spans="2:5" ht="12.75">
      <c r="B1318" s="36"/>
      <c r="C1318" s="36"/>
      <c r="D1318" s="36"/>
      <c r="E1318" s="36"/>
    </row>
    <row r="1319" spans="2:5" ht="12.75">
      <c r="B1319" s="36"/>
      <c r="C1319" s="36"/>
      <c r="D1319" s="36"/>
      <c r="E1319" s="36"/>
    </row>
    <row r="1320" spans="2:5" ht="12.75">
      <c r="B1320" s="36"/>
      <c r="C1320" s="36"/>
      <c r="D1320" s="36"/>
      <c r="E1320" s="36"/>
    </row>
    <row r="1321" spans="2:5" ht="12.75">
      <c r="B1321" s="36"/>
      <c r="C1321" s="36"/>
      <c r="D1321" s="36"/>
      <c r="E1321" s="36"/>
    </row>
    <row r="1322" spans="2:5" ht="12.75">
      <c r="B1322" s="36"/>
      <c r="C1322" s="36"/>
      <c r="D1322" s="36"/>
      <c r="E1322" s="36"/>
    </row>
    <row r="1323" spans="2:5" ht="12.75">
      <c r="B1323" s="36"/>
      <c r="C1323" s="36"/>
      <c r="D1323" s="36"/>
      <c r="E1323" s="36"/>
    </row>
    <row r="1324" spans="2:5" ht="12.75">
      <c r="B1324" s="36"/>
      <c r="C1324" s="36"/>
      <c r="D1324" s="36"/>
      <c r="E1324" s="36"/>
    </row>
    <row r="1325" spans="2:5" ht="12.75">
      <c r="B1325" s="36"/>
      <c r="C1325" s="36"/>
      <c r="D1325" s="36"/>
      <c r="E1325" s="36"/>
    </row>
    <row r="1326" spans="2:5" ht="12.75">
      <c r="B1326" s="36"/>
      <c r="C1326" s="36"/>
      <c r="D1326" s="36"/>
      <c r="E1326" s="36"/>
    </row>
    <row r="1327" spans="2:5" ht="12.75">
      <c r="B1327" s="36"/>
      <c r="C1327" s="36"/>
      <c r="D1327" s="36"/>
      <c r="E1327" s="36"/>
    </row>
    <row r="1328" spans="2:5" ht="12.75">
      <c r="B1328" s="36"/>
      <c r="C1328" s="36"/>
      <c r="D1328" s="36"/>
      <c r="E1328" s="36"/>
    </row>
    <row r="1329" spans="2:5" ht="12.75">
      <c r="B1329" s="36"/>
      <c r="C1329" s="36"/>
      <c r="D1329" s="36"/>
      <c r="E1329" s="36"/>
    </row>
    <row r="1330" spans="2:5" ht="12.75">
      <c r="B1330" s="36"/>
      <c r="C1330" s="36"/>
      <c r="D1330" s="36"/>
      <c r="E1330" s="36"/>
    </row>
    <row r="1331" spans="2:5" ht="12.75">
      <c r="B1331" s="36"/>
      <c r="C1331" s="36"/>
      <c r="D1331" s="36"/>
      <c r="E1331" s="36"/>
    </row>
    <row r="1332" spans="2:5" ht="12.75">
      <c r="B1332" s="36"/>
      <c r="C1332" s="36"/>
      <c r="D1332" s="36"/>
      <c r="E1332" s="36"/>
    </row>
    <row r="1333" spans="2:5" ht="12.75">
      <c r="B1333" s="36"/>
      <c r="C1333" s="36"/>
      <c r="D1333" s="36"/>
      <c r="E1333" s="36"/>
    </row>
    <row r="1334" spans="2:5" ht="12.75">
      <c r="B1334" s="36"/>
      <c r="C1334" s="36"/>
      <c r="D1334" s="36"/>
      <c r="E1334" s="36"/>
    </row>
    <row r="1335" spans="2:5" ht="12.75">
      <c r="B1335" s="36"/>
      <c r="C1335" s="36"/>
      <c r="D1335" s="36"/>
      <c r="E1335" s="36"/>
    </row>
    <row r="1336" spans="2:5" ht="12.75">
      <c r="B1336" s="36"/>
      <c r="C1336" s="36"/>
      <c r="D1336" s="36"/>
      <c r="E1336" s="36"/>
    </row>
    <row r="1337" spans="2:5" ht="12.75">
      <c r="B1337" s="36"/>
      <c r="C1337" s="36"/>
      <c r="D1337" s="36"/>
      <c r="E1337" s="36"/>
    </row>
    <row r="1338" spans="2:5" ht="12.75">
      <c r="B1338" s="36"/>
      <c r="C1338" s="36"/>
      <c r="D1338" s="36"/>
      <c r="E1338" s="36"/>
    </row>
    <row r="1339" spans="2:5" ht="12.75">
      <c r="B1339" s="36"/>
      <c r="C1339" s="36"/>
      <c r="D1339" s="36"/>
      <c r="E1339" s="36"/>
    </row>
    <row r="1340" spans="2:5" ht="12.75">
      <c r="B1340" s="36"/>
      <c r="C1340" s="36"/>
      <c r="D1340" s="36"/>
      <c r="E1340" s="36"/>
    </row>
    <row r="1341" spans="2:5" ht="12.75">
      <c r="B1341" s="36"/>
      <c r="C1341" s="36"/>
      <c r="D1341" s="36"/>
      <c r="E1341" s="36"/>
    </row>
    <row r="1342" spans="2:5" ht="12.75">
      <c r="B1342" s="36"/>
      <c r="C1342" s="36"/>
      <c r="D1342" s="36"/>
      <c r="E1342" s="36"/>
    </row>
    <row r="1343" spans="2:5" ht="12.75">
      <c r="B1343" s="36"/>
      <c r="C1343" s="36"/>
      <c r="D1343" s="36"/>
      <c r="E1343" s="36"/>
    </row>
    <row r="1344" spans="2:5" ht="12.75">
      <c r="B1344" s="36"/>
      <c r="C1344" s="36"/>
      <c r="D1344" s="36"/>
      <c r="E1344" s="36"/>
    </row>
    <row r="1345" spans="2:5" ht="12.75">
      <c r="B1345" s="36"/>
      <c r="C1345" s="36"/>
      <c r="D1345" s="36"/>
      <c r="E1345" s="36"/>
    </row>
    <row r="1346" spans="2:5" ht="12.75">
      <c r="B1346" s="36"/>
      <c r="C1346" s="36"/>
      <c r="D1346" s="36"/>
      <c r="E1346" s="36"/>
    </row>
    <row r="1347" spans="2:5" ht="12.75">
      <c r="B1347" s="36"/>
      <c r="C1347" s="36"/>
      <c r="D1347" s="36"/>
      <c r="E1347" s="36"/>
    </row>
    <row r="1348" spans="2:5" ht="12.75">
      <c r="B1348" s="36"/>
      <c r="C1348" s="36"/>
      <c r="D1348" s="36"/>
      <c r="E1348" s="36"/>
    </row>
    <row r="1349" spans="2:5" ht="12.75">
      <c r="B1349" s="36"/>
      <c r="C1349" s="36"/>
      <c r="D1349" s="36"/>
      <c r="E1349" s="36"/>
    </row>
    <row r="1350" spans="2:5" ht="12.75">
      <c r="B1350" s="36"/>
      <c r="C1350" s="36"/>
      <c r="D1350" s="36"/>
      <c r="E1350" s="36"/>
    </row>
    <row r="1351" spans="2:5" ht="12.75">
      <c r="B1351" s="36"/>
      <c r="C1351" s="36"/>
      <c r="D1351" s="36"/>
      <c r="E1351" s="36"/>
    </row>
    <row r="1352" spans="2:5" ht="12.75">
      <c r="B1352" s="36"/>
      <c r="C1352" s="36"/>
      <c r="D1352" s="36"/>
      <c r="E1352" s="36"/>
    </row>
    <row r="1353" spans="2:5" ht="12.75">
      <c r="B1353" s="36"/>
      <c r="C1353" s="36"/>
      <c r="D1353" s="36"/>
      <c r="E1353" s="36"/>
    </row>
    <row r="1354" spans="2:5" ht="12.75">
      <c r="B1354" s="36"/>
      <c r="C1354" s="36"/>
      <c r="D1354" s="36"/>
      <c r="E1354" s="36"/>
    </row>
    <row r="1355" spans="2:5" ht="12.75">
      <c r="B1355" s="36"/>
      <c r="C1355" s="36"/>
      <c r="D1355" s="36"/>
      <c r="E1355" s="36"/>
    </row>
    <row r="1356" spans="2:5" ht="12.75">
      <c r="B1356" s="36"/>
      <c r="C1356" s="36"/>
      <c r="D1356" s="36"/>
      <c r="E1356" s="36"/>
    </row>
    <row r="1357" spans="2:5" ht="12.75">
      <c r="B1357" s="36"/>
      <c r="C1357" s="36"/>
      <c r="D1357" s="36"/>
      <c r="E1357" s="36"/>
    </row>
    <row r="1358" spans="2:5" ht="12.75">
      <c r="B1358" s="36"/>
      <c r="C1358" s="36"/>
      <c r="D1358" s="36"/>
      <c r="E1358" s="36"/>
    </row>
    <row r="1359" spans="2:5" ht="12.75">
      <c r="B1359" s="36"/>
      <c r="C1359" s="36"/>
      <c r="D1359" s="36"/>
      <c r="E1359" s="36"/>
    </row>
    <row r="1360" spans="2:5" ht="12.75">
      <c r="B1360" s="36"/>
      <c r="C1360" s="36"/>
      <c r="D1360" s="36"/>
      <c r="E1360" s="36"/>
    </row>
    <row r="1361" spans="2:5" ht="12.75">
      <c r="B1361" s="36"/>
      <c r="C1361" s="36"/>
      <c r="D1361" s="36"/>
      <c r="E1361" s="36"/>
    </row>
    <row r="1362" spans="2:5" ht="12.75">
      <c r="B1362" s="36"/>
      <c r="C1362" s="36"/>
      <c r="D1362" s="36"/>
      <c r="E1362" s="36"/>
    </row>
    <row r="1363" spans="2:5" ht="12.75">
      <c r="B1363" s="36"/>
      <c r="C1363" s="36"/>
      <c r="D1363" s="36"/>
      <c r="E1363" s="36"/>
    </row>
    <row r="1364" spans="2:5" ht="12.75">
      <c r="B1364" s="36"/>
      <c r="C1364" s="36"/>
      <c r="D1364" s="36"/>
      <c r="E1364" s="36"/>
    </row>
    <row r="1365" spans="2:5" ht="12.75">
      <c r="B1365" s="36"/>
      <c r="C1365" s="36"/>
      <c r="D1365" s="36"/>
      <c r="E1365" s="36"/>
    </row>
    <row r="1366" spans="2:5" ht="12.75">
      <c r="B1366" s="36"/>
      <c r="C1366" s="36"/>
      <c r="D1366" s="36"/>
      <c r="E1366" s="36"/>
    </row>
    <row r="1367" spans="2:5" ht="12.75">
      <c r="B1367" s="36"/>
      <c r="C1367" s="36"/>
      <c r="D1367" s="36"/>
      <c r="E1367" s="36"/>
    </row>
    <row r="1368" spans="2:5" ht="12.75">
      <c r="B1368" s="36"/>
      <c r="C1368" s="36"/>
      <c r="D1368" s="36"/>
      <c r="E1368" s="36"/>
    </row>
    <row r="1369" spans="2:5" ht="12.75">
      <c r="B1369" s="36"/>
      <c r="C1369" s="36"/>
      <c r="D1369" s="36"/>
      <c r="E1369" s="36"/>
    </row>
    <row r="1370" spans="2:5" ht="12.75">
      <c r="B1370" s="36"/>
      <c r="C1370" s="36"/>
      <c r="D1370" s="36"/>
      <c r="E1370" s="36"/>
    </row>
    <row r="1371" spans="2:5" ht="12.75">
      <c r="B1371" s="36"/>
      <c r="C1371" s="36"/>
      <c r="D1371" s="36"/>
      <c r="E1371" s="36"/>
    </row>
    <row r="1372" spans="2:5" ht="12.75">
      <c r="B1372" s="36"/>
      <c r="C1372" s="36"/>
      <c r="D1372" s="36"/>
      <c r="E1372" s="36"/>
    </row>
    <row r="1373" spans="2:5" ht="12.75">
      <c r="B1373" s="36"/>
      <c r="C1373" s="36"/>
      <c r="D1373" s="36"/>
      <c r="E1373" s="36"/>
    </row>
    <row r="1374" spans="2:5" ht="12.75">
      <c r="B1374" s="36"/>
      <c r="C1374" s="36"/>
      <c r="D1374" s="36"/>
      <c r="E1374" s="36"/>
    </row>
    <row r="1375" spans="2:5" ht="12.75">
      <c r="B1375" s="36"/>
      <c r="C1375" s="36"/>
      <c r="D1375" s="36"/>
      <c r="E1375" s="36"/>
    </row>
    <row r="1376" spans="2:5" ht="12.75">
      <c r="B1376" s="36"/>
      <c r="C1376" s="36"/>
      <c r="D1376" s="36"/>
      <c r="E1376" s="36"/>
    </row>
    <row r="1377" spans="2:5" ht="12.75">
      <c r="B1377" s="36"/>
      <c r="C1377" s="36"/>
      <c r="D1377" s="36"/>
      <c r="E1377" s="36"/>
    </row>
    <row r="1378" spans="2:5" ht="12.75">
      <c r="B1378" s="36"/>
      <c r="C1378" s="36"/>
      <c r="D1378" s="36"/>
      <c r="E1378" s="36"/>
    </row>
    <row r="1379" spans="2:5" ht="12.75">
      <c r="B1379" s="36"/>
      <c r="C1379" s="36"/>
      <c r="D1379" s="36"/>
      <c r="E1379" s="36"/>
    </row>
    <row r="1380" spans="2:5" ht="12.75">
      <c r="B1380" s="36"/>
      <c r="C1380" s="36"/>
      <c r="D1380" s="36"/>
      <c r="E1380" s="36"/>
    </row>
    <row r="1381" spans="2:5" ht="12.75">
      <c r="B1381" s="36"/>
      <c r="C1381" s="36"/>
      <c r="D1381" s="36"/>
      <c r="E1381" s="36"/>
    </row>
    <row r="1382" spans="2:5" ht="12.75">
      <c r="B1382" s="36"/>
      <c r="C1382" s="36"/>
      <c r="D1382" s="36"/>
      <c r="E1382" s="36"/>
    </row>
    <row r="1383" spans="2:5" ht="12.75">
      <c r="B1383" s="36"/>
      <c r="C1383" s="36"/>
      <c r="D1383" s="36"/>
      <c r="E1383" s="36"/>
    </row>
    <row r="1384" spans="2:5" ht="12.75">
      <c r="B1384" s="36"/>
      <c r="C1384" s="36"/>
      <c r="D1384" s="36"/>
      <c r="E1384" s="36"/>
    </row>
    <row r="1385" spans="2:5" ht="12.75">
      <c r="B1385" s="36"/>
      <c r="C1385" s="36"/>
      <c r="D1385" s="36"/>
      <c r="E1385" s="36"/>
    </row>
    <row r="1386" spans="2:5" ht="12.75">
      <c r="B1386" s="36"/>
      <c r="C1386" s="36"/>
      <c r="D1386" s="36"/>
      <c r="E1386" s="36"/>
    </row>
    <row r="1387" spans="2:5" ht="12.75">
      <c r="B1387" s="36"/>
      <c r="C1387" s="36"/>
      <c r="D1387" s="36"/>
      <c r="E1387" s="36"/>
    </row>
    <row r="1388" spans="2:5" ht="12.75">
      <c r="B1388" s="36"/>
      <c r="C1388" s="36"/>
      <c r="D1388" s="36"/>
      <c r="E1388" s="36"/>
    </row>
    <row r="1389" spans="2:5" ht="12.75">
      <c r="B1389" s="36"/>
      <c r="C1389" s="36"/>
      <c r="D1389" s="36"/>
      <c r="E1389" s="36"/>
    </row>
    <row r="1390" spans="2:5" ht="12.75">
      <c r="B1390" s="36"/>
      <c r="C1390" s="36"/>
      <c r="D1390" s="36"/>
      <c r="E1390" s="36"/>
    </row>
    <row r="1391" spans="2:5" ht="12.75">
      <c r="B1391" s="36"/>
      <c r="C1391" s="36"/>
      <c r="D1391" s="36"/>
      <c r="E1391" s="36"/>
    </row>
    <row r="1392" spans="2:5" ht="12.75">
      <c r="B1392" s="36"/>
      <c r="C1392" s="36"/>
      <c r="D1392" s="36"/>
      <c r="E1392" s="36"/>
    </row>
    <row r="1393" spans="2:5" ht="12.75">
      <c r="B1393" s="36"/>
      <c r="C1393" s="36"/>
      <c r="D1393" s="36"/>
      <c r="E1393" s="36"/>
    </row>
    <row r="1394" spans="2:5" ht="12.75">
      <c r="B1394" s="36"/>
      <c r="C1394" s="36"/>
      <c r="D1394" s="36"/>
      <c r="E1394" s="36"/>
    </row>
    <row r="1395" spans="2:5" ht="12.75">
      <c r="B1395" s="36"/>
      <c r="C1395" s="36"/>
      <c r="D1395" s="36"/>
      <c r="E1395" s="36"/>
    </row>
    <row r="1396" spans="2:5" ht="12.75">
      <c r="B1396" s="36"/>
      <c r="C1396" s="36"/>
      <c r="D1396" s="36"/>
      <c r="E1396" s="36"/>
    </row>
    <row r="1397" spans="2:5" ht="12.75">
      <c r="B1397" s="36"/>
      <c r="C1397" s="36"/>
      <c r="D1397" s="36"/>
      <c r="E1397" s="36"/>
    </row>
    <row r="1398" spans="2:5" ht="12.75">
      <c r="B1398" s="36"/>
      <c r="C1398" s="36"/>
      <c r="D1398" s="36"/>
      <c r="E1398" s="36"/>
    </row>
    <row r="1399" spans="2:5" ht="12.75">
      <c r="B1399" s="36"/>
      <c r="C1399" s="36"/>
      <c r="D1399" s="36"/>
      <c r="E1399" s="36"/>
    </row>
    <row r="1400" spans="2:5" ht="12.75">
      <c r="B1400" s="36"/>
      <c r="C1400" s="36"/>
      <c r="D1400" s="36"/>
      <c r="E1400" s="36"/>
    </row>
    <row r="1401" spans="2:5" ht="12.75">
      <c r="B1401" s="36"/>
      <c r="C1401" s="36"/>
      <c r="D1401" s="36"/>
      <c r="E1401" s="36"/>
    </row>
    <row r="1402" spans="2:5" ht="12.75">
      <c r="B1402" s="36"/>
      <c r="C1402" s="36"/>
      <c r="D1402" s="36"/>
      <c r="E1402" s="36"/>
    </row>
    <row r="1403" spans="2:5" ht="12.75">
      <c r="B1403" s="36"/>
      <c r="C1403" s="36"/>
      <c r="D1403" s="36"/>
      <c r="E1403" s="36"/>
    </row>
    <row r="1404" spans="2:5" ht="12.75">
      <c r="B1404" s="36"/>
      <c r="C1404" s="36"/>
      <c r="D1404" s="36"/>
      <c r="E1404" s="36"/>
    </row>
    <row r="1405" spans="2:5" ht="12.75">
      <c r="B1405" s="36"/>
      <c r="C1405" s="36"/>
      <c r="D1405" s="36"/>
      <c r="E1405" s="36"/>
    </row>
    <row r="1406" spans="2:5" ht="12.75">
      <c r="B1406" s="36"/>
      <c r="C1406" s="36"/>
      <c r="D1406" s="36"/>
      <c r="E1406" s="36"/>
    </row>
    <row r="1407" spans="2:5" ht="12.75">
      <c r="B1407" s="36"/>
      <c r="C1407" s="36"/>
      <c r="D1407" s="36"/>
      <c r="E1407" s="36"/>
    </row>
    <row r="1408" spans="2:5" ht="12.75">
      <c r="B1408" s="36"/>
      <c r="C1408" s="36"/>
      <c r="D1408" s="36"/>
      <c r="E1408" s="36"/>
    </row>
    <row r="1409" spans="2:5" ht="12.75">
      <c r="B1409" s="36"/>
      <c r="C1409" s="36"/>
      <c r="D1409" s="36"/>
      <c r="E1409" s="36"/>
    </row>
    <row r="1410" spans="2:5" ht="12.75">
      <c r="B1410" s="36"/>
      <c r="C1410" s="36"/>
      <c r="D1410" s="36"/>
      <c r="E1410" s="36"/>
    </row>
    <row r="1411" spans="2:5" ht="12.75">
      <c r="B1411" s="36"/>
      <c r="C1411" s="36"/>
      <c r="D1411" s="36"/>
      <c r="E1411" s="36"/>
    </row>
    <row r="1412" spans="2:5" ht="12.75">
      <c r="B1412" s="36"/>
      <c r="C1412" s="36"/>
      <c r="D1412" s="36"/>
      <c r="E1412" s="36"/>
    </row>
    <row r="1413" spans="2:5" ht="12.75">
      <c r="B1413" s="36"/>
      <c r="C1413" s="36"/>
      <c r="D1413" s="36"/>
      <c r="E1413" s="36"/>
    </row>
    <row r="1414" spans="2:5" ht="12.75">
      <c r="B1414" s="36"/>
      <c r="C1414" s="36"/>
      <c r="D1414" s="36"/>
      <c r="E1414" s="36"/>
    </row>
    <row r="1415" spans="2:5" ht="12.75">
      <c r="B1415" s="36"/>
      <c r="C1415" s="36"/>
      <c r="D1415" s="36"/>
      <c r="E1415" s="36"/>
    </row>
    <row r="1416" spans="2:5" ht="12.75">
      <c r="B1416" s="36"/>
      <c r="C1416" s="36"/>
      <c r="D1416" s="36"/>
      <c r="E1416" s="36"/>
    </row>
    <row r="1417" spans="2:5" ht="12.75">
      <c r="B1417" s="36"/>
      <c r="C1417" s="36"/>
      <c r="D1417" s="36"/>
      <c r="E1417" s="36"/>
    </row>
    <row r="1418" spans="2:5" ht="12.75">
      <c r="B1418" s="36"/>
      <c r="C1418" s="36"/>
      <c r="D1418" s="36"/>
      <c r="E1418" s="36"/>
    </row>
    <row r="1419" spans="2:5" ht="12.75">
      <c r="B1419" s="36"/>
      <c r="C1419" s="36"/>
      <c r="D1419" s="36"/>
      <c r="E1419" s="36"/>
    </row>
    <row r="1420" spans="2:5" ht="12.75">
      <c r="B1420" s="36"/>
      <c r="C1420" s="36"/>
      <c r="D1420" s="36"/>
      <c r="E1420" s="36"/>
    </row>
    <row r="1421" spans="2:5" ht="12.75">
      <c r="B1421" s="36"/>
      <c r="C1421" s="36"/>
      <c r="D1421" s="36"/>
      <c r="E1421" s="36"/>
    </row>
    <row r="1422" spans="2:5" ht="12.75">
      <c r="B1422" s="36"/>
      <c r="C1422" s="36"/>
      <c r="D1422" s="36"/>
      <c r="E1422" s="36"/>
    </row>
    <row r="1423" spans="2:5" ht="12.75">
      <c r="B1423" s="36"/>
      <c r="C1423" s="36"/>
      <c r="D1423" s="36"/>
      <c r="E1423" s="36"/>
    </row>
    <row r="1424" spans="2:5" ht="12.75">
      <c r="B1424" s="36"/>
      <c r="C1424" s="36"/>
      <c r="D1424" s="36"/>
      <c r="E1424" s="36"/>
    </row>
    <row r="1425" spans="2:5" ht="12.75">
      <c r="B1425" s="36"/>
      <c r="C1425" s="36"/>
      <c r="D1425" s="36"/>
      <c r="E1425" s="36"/>
    </row>
    <row r="1426" spans="2:5" ht="12.75">
      <c r="B1426" s="36"/>
      <c r="C1426" s="36"/>
      <c r="D1426" s="36"/>
      <c r="E1426" s="36"/>
    </row>
    <row r="1427" spans="2:5" ht="12.75">
      <c r="B1427" s="36"/>
      <c r="C1427" s="36"/>
      <c r="D1427" s="36"/>
      <c r="E1427" s="36"/>
    </row>
    <row r="1428" spans="2:5" ht="12.75">
      <c r="B1428" s="36"/>
      <c r="C1428" s="36"/>
      <c r="D1428" s="36"/>
      <c r="E1428" s="36"/>
    </row>
    <row r="1429" spans="2:5" ht="12.75">
      <c r="B1429" s="36"/>
      <c r="C1429" s="36"/>
      <c r="D1429" s="36"/>
      <c r="E1429" s="36"/>
    </row>
    <row r="1430" spans="2:5" ht="12.75">
      <c r="B1430" s="36"/>
      <c r="C1430" s="36"/>
      <c r="D1430" s="36"/>
      <c r="E1430" s="36"/>
    </row>
    <row r="1431" spans="2:5" ht="12.75">
      <c r="B1431" s="36"/>
      <c r="C1431" s="36"/>
      <c r="D1431" s="36"/>
      <c r="E1431" s="36"/>
    </row>
    <row r="1432" spans="2:5" ht="12.75">
      <c r="B1432" s="36"/>
      <c r="C1432" s="36"/>
      <c r="D1432" s="36"/>
      <c r="E1432" s="36"/>
    </row>
    <row r="1433" spans="2:5" ht="12.75">
      <c r="B1433" s="36"/>
      <c r="C1433" s="36"/>
      <c r="D1433" s="36"/>
      <c r="E1433" s="36"/>
    </row>
    <row r="1434" spans="2:5" ht="12.75">
      <c r="B1434" s="36"/>
      <c r="C1434" s="36"/>
      <c r="D1434" s="36"/>
      <c r="E1434" s="36"/>
    </row>
    <row r="1435" spans="2:5" ht="12.75">
      <c r="B1435" s="36"/>
      <c r="C1435" s="36"/>
      <c r="D1435" s="36"/>
      <c r="E1435" s="36"/>
    </row>
    <row r="1436" spans="2:5" ht="12.75">
      <c r="B1436" s="36"/>
      <c r="C1436" s="36"/>
      <c r="D1436" s="36"/>
      <c r="E1436" s="36"/>
    </row>
    <row r="1437" spans="2:5" ht="12.75">
      <c r="B1437" s="36"/>
      <c r="C1437" s="36"/>
      <c r="D1437" s="36"/>
      <c r="E1437" s="36"/>
    </row>
    <row r="1438" spans="2:5" ht="12.75">
      <c r="B1438" s="36"/>
      <c r="C1438" s="36"/>
      <c r="D1438" s="36"/>
      <c r="E1438" s="36"/>
    </row>
    <row r="1439" spans="2:5" ht="12.75">
      <c r="B1439" s="36"/>
      <c r="C1439" s="36"/>
      <c r="D1439" s="36"/>
      <c r="E1439" s="36"/>
    </row>
    <row r="1440" spans="2:5" ht="12.75">
      <c r="B1440" s="36"/>
      <c r="C1440" s="36"/>
      <c r="D1440" s="36"/>
      <c r="E1440" s="36"/>
    </row>
    <row r="1441" spans="2:5" ht="12.75">
      <c r="B1441" s="36"/>
      <c r="C1441" s="36"/>
      <c r="D1441" s="36"/>
      <c r="E1441" s="36"/>
    </row>
    <row r="1442" spans="2:5" ht="12.75">
      <c r="B1442" s="36"/>
      <c r="C1442" s="36"/>
      <c r="D1442" s="36"/>
      <c r="E1442" s="36"/>
    </row>
    <row r="1443" spans="2:5" ht="12.75">
      <c r="B1443" s="36"/>
      <c r="C1443" s="36"/>
      <c r="D1443" s="36"/>
      <c r="E1443" s="36"/>
    </row>
    <row r="1444" spans="2:5" ht="12.75">
      <c r="B1444" s="36"/>
      <c r="C1444" s="36"/>
      <c r="D1444" s="36"/>
      <c r="E1444" s="36"/>
    </row>
    <row r="1445" spans="2:5" ht="12.75">
      <c r="B1445" s="36"/>
      <c r="C1445" s="36"/>
      <c r="D1445" s="36"/>
      <c r="E1445" s="36"/>
    </row>
    <row r="1446" spans="2:5" ht="12.75">
      <c r="B1446" s="36"/>
      <c r="C1446" s="36"/>
      <c r="D1446" s="36"/>
      <c r="E1446" s="36"/>
    </row>
    <row r="1447" spans="2:5" ht="12.75">
      <c r="B1447" s="36"/>
      <c r="C1447" s="36"/>
      <c r="D1447" s="36"/>
      <c r="E1447" s="36"/>
    </row>
    <row r="1448" spans="2:5" ht="12.75">
      <c r="B1448" s="36"/>
      <c r="C1448" s="36"/>
      <c r="D1448" s="36"/>
      <c r="E1448" s="36"/>
    </row>
    <row r="1449" spans="2:5" ht="12.75">
      <c r="B1449" s="36"/>
      <c r="C1449" s="36"/>
      <c r="D1449" s="36"/>
      <c r="E1449" s="36"/>
    </row>
    <row r="1450" spans="2:5" ht="12.75">
      <c r="B1450" s="36"/>
      <c r="C1450" s="36"/>
      <c r="D1450" s="36"/>
      <c r="E1450" s="36"/>
    </row>
    <row r="1451" spans="2:5" ht="12.75">
      <c r="B1451" s="36"/>
      <c r="C1451" s="36"/>
      <c r="D1451" s="36"/>
      <c r="E1451" s="36"/>
    </row>
    <row r="1452" spans="2:5" ht="12.75">
      <c r="B1452" s="36"/>
      <c r="C1452" s="36"/>
      <c r="D1452" s="36"/>
      <c r="E1452" s="36"/>
    </row>
    <row r="1453" spans="2:5" ht="12.75">
      <c r="B1453" s="36"/>
      <c r="C1453" s="36"/>
      <c r="D1453" s="36"/>
      <c r="E1453" s="36"/>
    </row>
    <row r="1454" spans="2:5" ht="12.75">
      <c r="B1454" s="36"/>
      <c r="C1454" s="36"/>
      <c r="D1454" s="36"/>
      <c r="E1454" s="36"/>
    </row>
    <row r="1455" spans="2:5" ht="12.75">
      <c r="B1455" s="36"/>
      <c r="C1455" s="36"/>
      <c r="D1455" s="36"/>
      <c r="E1455" s="36"/>
    </row>
    <row r="1456" spans="2:5" ht="12.75">
      <c r="B1456" s="36"/>
      <c r="C1456" s="36"/>
      <c r="D1456" s="36"/>
      <c r="E1456" s="36"/>
    </row>
    <row r="1457" spans="2:5" ht="12.75">
      <c r="B1457" s="36"/>
      <c r="C1457" s="36"/>
      <c r="D1457" s="36"/>
      <c r="E1457" s="36"/>
    </row>
    <row r="1458" spans="2:5" ht="12.75">
      <c r="B1458" s="36"/>
      <c r="C1458" s="36"/>
      <c r="D1458" s="36"/>
      <c r="E1458" s="36"/>
    </row>
    <row r="1459" spans="2:5" ht="12.75">
      <c r="B1459" s="36"/>
      <c r="C1459" s="36"/>
      <c r="D1459" s="36"/>
      <c r="E1459" s="36"/>
    </row>
    <row r="1460" spans="2:5" ht="12.75">
      <c r="B1460" s="36"/>
      <c r="C1460" s="36"/>
      <c r="D1460" s="36"/>
      <c r="E1460" s="36"/>
    </row>
    <row r="1461" spans="2:5" ht="12.75">
      <c r="B1461" s="36"/>
      <c r="C1461" s="36"/>
      <c r="D1461" s="36"/>
      <c r="E1461" s="36"/>
    </row>
    <row r="1462" spans="2:5" ht="12.75">
      <c r="B1462" s="36"/>
      <c r="C1462" s="36"/>
      <c r="D1462" s="36"/>
      <c r="E1462" s="36"/>
    </row>
    <row r="1463" spans="2:5" ht="12.75">
      <c r="B1463" s="36"/>
      <c r="C1463" s="36"/>
      <c r="D1463" s="36"/>
      <c r="E1463" s="36"/>
    </row>
    <row r="1464" spans="2:5" ht="12.75">
      <c r="B1464" s="36"/>
      <c r="C1464" s="36"/>
      <c r="D1464" s="36"/>
      <c r="E1464" s="36"/>
    </row>
    <row r="1465" spans="2:5" ht="12.75">
      <c r="B1465" s="36"/>
      <c r="C1465" s="36"/>
      <c r="D1465" s="36"/>
      <c r="E1465" s="36"/>
    </row>
    <row r="1466" spans="2:5" ht="12.75">
      <c r="B1466" s="36"/>
      <c r="C1466" s="36"/>
      <c r="D1466" s="36"/>
      <c r="E1466" s="36"/>
    </row>
    <row r="1467" spans="2:5" ht="12.75">
      <c r="B1467" s="36"/>
      <c r="C1467" s="36"/>
      <c r="D1467" s="36"/>
      <c r="E1467" s="36"/>
    </row>
    <row r="1468" spans="2:5" ht="12.75">
      <c r="B1468" s="36"/>
      <c r="C1468" s="36"/>
      <c r="D1468" s="36"/>
      <c r="E1468" s="36"/>
    </row>
    <row r="1469" spans="2:5" ht="12.75">
      <c r="B1469" s="36"/>
      <c r="C1469" s="36"/>
      <c r="D1469" s="36"/>
      <c r="E1469" s="36"/>
    </row>
    <row r="1470" spans="2:5" ht="12.75">
      <c r="B1470" s="36"/>
      <c r="C1470" s="36"/>
      <c r="D1470" s="36"/>
      <c r="E1470" s="36"/>
    </row>
    <row r="1471" spans="2:5" ht="12.75">
      <c r="B1471" s="36"/>
      <c r="C1471" s="36"/>
      <c r="D1471" s="36"/>
      <c r="E1471" s="36"/>
    </row>
    <row r="1472" spans="2:5" ht="12.75">
      <c r="B1472" s="36"/>
      <c r="C1472" s="36"/>
      <c r="D1472" s="36"/>
      <c r="E1472" s="36"/>
    </row>
    <row r="1473" spans="2:5" ht="12.75">
      <c r="B1473" s="36"/>
      <c r="C1473" s="36"/>
      <c r="D1473" s="36"/>
      <c r="E1473" s="36"/>
    </row>
    <row r="1474" spans="2:5" ht="12.75">
      <c r="B1474" s="36"/>
      <c r="C1474" s="36"/>
      <c r="D1474" s="36"/>
      <c r="E1474" s="36"/>
    </row>
    <row r="1475" spans="2:5" ht="12.75">
      <c r="B1475" s="36"/>
      <c r="C1475" s="36"/>
      <c r="D1475" s="36"/>
      <c r="E1475" s="36"/>
    </row>
    <row r="1476" spans="2:5" ht="12.75">
      <c r="B1476" s="36"/>
      <c r="C1476" s="36"/>
      <c r="D1476" s="36"/>
      <c r="E1476" s="36"/>
    </row>
    <row r="1477" spans="2:5" ht="12.75">
      <c r="B1477" s="36"/>
      <c r="C1477" s="36"/>
      <c r="D1477" s="36"/>
      <c r="E1477" s="36"/>
    </row>
    <row r="1478" spans="2:5" ht="12.75">
      <c r="B1478" s="36"/>
      <c r="C1478" s="36"/>
      <c r="D1478" s="36"/>
      <c r="E1478" s="36"/>
    </row>
    <row r="1479" spans="2:5" ht="12.75">
      <c r="B1479" s="36"/>
      <c r="C1479" s="36"/>
      <c r="D1479" s="36"/>
      <c r="E1479" s="36"/>
    </row>
    <row r="1480" spans="2:5" ht="12.75">
      <c r="B1480" s="36"/>
      <c r="C1480" s="36"/>
      <c r="D1480" s="36"/>
      <c r="E1480" s="36"/>
    </row>
    <row r="1481" spans="2:5" ht="12.75">
      <c r="B1481" s="36"/>
      <c r="C1481" s="36"/>
      <c r="D1481" s="36"/>
      <c r="E1481" s="36"/>
    </row>
    <row r="1482" spans="2:5" ht="12.75">
      <c r="B1482" s="36"/>
      <c r="C1482" s="36"/>
      <c r="D1482" s="36"/>
      <c r="E1482" s="36"/>
    </row>
    <row r="1483" spans="2:5" ht="12.75">
      <c r="B1483" s="36"/>
      <c r="C1483" s="36"/>
      <c r="D1483" s="36"/>
      <c r="E1483" s="36"/>
    </row>
    <row r="1484" spans="2:5" ht="12.75">
      <c r="B1484" s="36"/>
      <c r="C1484" s="36"/>
      <c r="D1484" s="36"/>
      <c r="E1484" s="36"/>
    </row>
    <row r="1485" spans="2:5" ht="12.75">
      <c r="B1485" s="36"/>
      <c r="C1485" s="36"/>
      <c r="D1485" s="36"/>
      <c r="E1485" s="36"/>
    </row>
    <row r="1486" spans="2:5" ht="12.75">
      <c r="B1486" s="36"/>
      <c r="C1486" s="36"/>
      <c r="D1486" s="36"/>
      <c r="E1486" s="36"/>
    </row>
    <row r="1487" spans="2:5" ht="12.75">
      <c r="B1487" s="36"/>
      <c r="C1487" s="36"/>
      <c r="D1487" s="36"/>
      <c r="E1487" s="36"/>
    </row>
    <row r="1488" spans="2:5" ht="12.75">
      <c r="B1488" s="36"/>
      <c r="C1488" s="36"/>
      <c r="D1488" s="36"/>
      <c r="E1488" s="36"/>
    </row>
    <row r="1489" spans="2:5" ht="12.75">
      <c r="B1489" s="36"/>
      <c r="C1489" s="36"/>
      <c r="D1489" s="36"/>
      <c r="E1489" s="36"/>
    </row>
    <row r="1490" spans="2:5" ht="12.75">
      <c r="B1490" s="36"/>
      <c r="C1490" s="36"/>
      <c r="D1490" s="36"/>
      <c r="E1490" s="36"/>
    </row>
    <row r="1491" spans="2:5" ht="12.75">
      <c r="B1491" s="36"/>
      <c r="C1491" s="36"/>
      <c r="D1491" s="36"/>
      <c r="E1491" s="36"/>
    </row>
    <row r="1492" spans="2:5" ht="12.75">
      <c r="B1492" s="36"/>
      <c r="C1492" s="36"/>
      <c r="D1492" s="36"/>
      <c r="E1492" s="36"/>
    </row>
    <row r="1493" spans="2:5" ht="12.75">
      <c r="B1493" s="36"/>
      <c r="C1493" s="36"/>
      <c r="D1493" s="36"/>
      <c r="E1493" s="36"/>
    </row>
    <row r="1494" spans="2:5" ht="12.75">
      <c r="B1494" s="36"/>
      <c r="C1494" s="36"/>
      <c r="D1494" s="36"/>
      <c r="E1494" s="36"/>
    </row>
    <row r="1495" spans="2:5" ht="12.75">
      <c r="B1495" s="36"/>
      <c r="C1495" s="36"/>
      <c r="D1495" s="36"/>
      <c r="E1495" s="36"/>
    </row>
    <row r="1496" spans="2:5" ht="12.75">
      <c r="B1496" s="36"/>
      <c r="C1496" s="36"/>
      <c r="D1496" s="36"/>
      <c r="E1496" s="36"/>
    </row>
    <row r="1497" spans="2:5" ht="12.75">
      <c r="B1497" s="36"/>
      <c r="C1497" s="36"/>
      <c r="D1497" s="36"/>
      <c r="E1497" s="36"/>
    </row>
    <row r="1498" spans="2:5" ht="12.75">
      <c r="B1498" s="36"/>
      <c r="C1498" s="36"/>
      <c r="D1498" s="36"/>
      <c r="E1498" s="36"/>
    </row>
    <row r="1499" spans="2:5" ht="12.75">
      <c r="B1499" s="36"/>
      <c r="C1499" s="36"/>
      <c r="D1499" s="36"/>
      <c r="E1499" s="36"/>
    </row>
    <row r="1500" spans="2:5" ht="12.75">
      <c r="B1500" s="36"/>
      <c r="C1500" s="36"/>
      <c r="D1500" s="36"/>
      <c r="E1500" s="36"/>
    </row>
    <row r="1501" spans="2:5" ht="12.75">
      <c r="B1501" s="36"/>
      <c r="C1501" s="36"/>
      <c r="D1501" s="36"/>
      <c r="E1501" s="36"/>
    </row>
    <row r="1502" spans="2:5" ht="12.75">
      <c r="B1502" s="36"/>
      <c r="C1502" s="36"/>
      <c r="D1502" s="36"/>
      <c r="E1502" s="36"/>
    </row>
    <row r="1503" spans="2:5" ht="12.75">
      <c r="B1503" s="36"/>
      <c r="C1503" s="36"/>
      <c r="D1503" s="36"/>
      <c r="E1503" s="36"/>
    </row>
    <row r="1504" spans="2:5" ht="12.75">
      <c r="B1504" s="36"/>
      <c r="C1504" s="36"/>
      <c r="D1504" s="36"/>
      <c r="E1504" s="36"/>
    </row>
    <row r="1505" spans="2:5" ht="12.75">
      <c r="B1505" s="36"/>
      <c r="C1505" s="36"/>
      <c r="D1505" s="36"/>
      <c r="E1505" s="36"/>
    </row>
    <row r="1506" spans="2:5" ht="12.75">
      <c r="B1506" s="36"/>
      <c r="C1506" s="36"/>
      <c r="D1506" s="36"/>
      <c r="E1506" s="36"/>
    </row>
    <row r="1507" spans="2:5" ht="12.75">
      <c r="B1507" s="36"/>
      <c r="C1507" s="36"/>
      <c r="D1507" s="36"/>
      <c r="E1507" s="36"/>
    </row>
    <row r="1508" spans="2:5" ht="12.75">
      <c r="B1508" s="36"/>
      <c r="C1508" s="36"/>
      <c r="D1508" s="36"/>
      <c r="E1508" s="36"/>
    </row>
    <row r="1509" spans="2:5" ht="12.75">
      <c r="B1509" s="36"/>
      <c r="C1509" s="36"/>
      <c r="D1509" s="36"/>
      <c r="E1509" s="36"/>
    </row>
    <row r="1510" spans="2:5" ht="12.75">
      <c r="B1510" s="36"/>
      <c r="C1510" s="36"/>
      <c r="D1510" s="36"/>
      <c r="E1510" s="36"/>
    </row>
    <row r="1511" spans="2:5" ht="12.75">
      <c r="B1511" s="36"/>
      <c r="C1511" s="36"/>
      <c r="D1511" s="36"/>
      <c r="E1511" s="36"/>
    </row>
    <row r="1512" spans="2:5" ht="12.75">
      <c r="B1512" s="36"/>
      <c r="C1512" s="36"/>
      <c r="D1512" s="36"/>
      <c r="E1512" s="36"/>
    </row>
    <row r="1513" spans="2:5" ht="12.75">
      <c r="B1513" s="36"/>
      <c r="C1513" s="36"/>
      <c r="D1513" s="36"/>
      <c r="E1513" s="36"/>
    </row>
    <row r="1514" spans="2:5" ht="12.75">
      <c r="B1514" s="36"/>
      <c r="C1514" s="36"/>
      <c r="D1514" s="36"/>
      <c r="E1514" s="36"/>
    </row>
    <row r="1515" spans="2:5" ht="12.75">
      <c r="B1515" s="36"/>
      <c r="C1515" s="36"/>
      <c r="D1515" s="36"/>
      <c r="E1515" s="36"/>
    </row>
    <row r="1516" spans="2:5" ht="12.75">
      <c r="B1516" s="36"/>
      <c r="C1516" s="36"/>
      <c r="D1516" s="36"/>
      <c r="E1516" s="36"/>
    </row>
    <row r="1517" spans="2:5" ht="12.75">
      <c r="B1517" s="36"/>
      <c r="C1517" s="36"/>
      <c r="D1517" s="36"/>
      <c r="E1517" s="36"/>
    </row>
    <row r="1518" spans="2:5" ht="12.75">
      <c r="B1518" s="36"/>
      <c r="C1518" s="36"/>
      <c r="D1518" s="36"/>
      <c r="E1518" s="36"/>
    </row>
    <row r="1519" spans="2:5" ht="12.75">
      <c r="B1519" s="36"/>
      <c r="C1519" s="36"/>
      <c r="D1519" s="36"/>
      <c r="E1519" s="36"/>
    </row>
    <row r="1520" spans="2:5" ht="12.75">
      <c r="B1520" s="36"/>
      <c r="C1520" s="36"/>
      <c r="D1520" s="36"/>
      <c r="E1520" s="36"/>
    </row>
    <row r="1521" spans="2:5" ht="12.75">
      <c r="B1521" s="36"/>
      <c r="C1521" s="36"/>
      <c r="D1521" s="36"/>
      <c r="E1521" s="36"/>
    </row>
    <row r="1522" spans="2:5" ht="12.75">
      <c r="B1522" s="36"/>
      <c r="C1522" s="36"/>
      <c r="D1522" s="36"/>
      <c r="E1522" s="36"/>
    </row>
    <row r="1523" spans="2:5" ht="12.75">
      <c r="B1523" s="36"/>
      <c r="C1523" s="36"/>
      <c r="D1523" s="36"/>
      <c r="E1523" s="36"/>
    </row>
    <row r="1524" spans="2:5" ht="12.75">
      <c r="B1524" s="36"/>
      <c r="C1524" s="36"/>
      <c r="D1524" s="36"/>
      <c r="E1524" s="36"/>
    </row>
    <row r="1525" spans="2:5" ht="12.75">
      <c r="B1525" s="36"/>
      <c r="C1525" s="36"/>
      <c r="D1525" s="36"/>
      <c r="E1525" s="36"/>
    </row>
    <row r="1526" spans="2:5" ht="12.75">
      <c r="B1526" s="36"/>
      <c r="C1526" s="36"/>
      <c r="D1526" s="36"/>
      <c r="E1526" s="36"/>
    </row>
    <row r="1527" spans="2:5" ht="12.75">
      <c r="B1527" s="36"/>
      <c r="C1527" s="36"/>
      <c r="D1527" s="36"/>
      <c r="E1527" s="36"/>
    </row>
    <row r="1528" spans="2:5" ht="12.75">
      <c r="B1528" s="36"/>
      <c r="C1528" s="36"/>
      <c r="D1528" s="36"/>
      <c r="E1528" s="36"/>
    </row>
    <row r="1529" spans="2:5" ht="12.75">
      <c r="B1529" s="36"/>
      <c r="C1529" s="36"/>
      <c r="D1529" s="36"/>
      <c r="E1529" s="36"/>
    </row>
    <row r="1530" spans="2:5" ht="12.75">
      <c r="B1530" s="36"/>
      <c r="C1530" s="36"/>
      <c r="D1530" s="36"/>
      <c r="E1530" s="36"/>
    </row>
    <row r="1531" spans="2:5" ht="12.75">
      <c r="B1531" s="36"/>
      <c r="C1531" s="36"/>
      <c r="D1531" s="36"/>
      <c r="E1531" s="36"/>
    </row>
    <row r="1532" spans="2:5" ht="12.75">
      <c r="B1532" s="36"/>
      <c r="C1532" s="36"/>
      <c r="D1532" s="36"/>
      <c r="E1532" s="36"/>
    </row>
    <row r="1533" spans="2:5" ht="12.75">
      <c r="B1533" s="36"/>
      <c r="C1533" s="36"/>
      <c r="D1533" s="36"/>
      <c r="E1533" s="36"/>
    </row>
    <row r="1534" spans="2:5" ht="12.75">
      <c r="B1534" s="36"/>
      <c r="C1534" s="36"/>
      <c r="D1534" s="36"/>
      <c r="E1534" s="36"/>
    </row>
    <row r="1535" spans="2:5" ht="12.75">
      <c r="B1535" s="36"/>
      <c r="C1535" s="36"/>
      <c r="D1535" s="36"/>
      <c r="E1535" s="36"/>
    </row>
    <row r="1536" spans="2:5" ht="12.75">
      <c r="B1536" s="36"/>
      <c r="C1536" s="36"/>
      <c r="D1536" s="36"/>
      <c r="E1536" s="36"/>
    </row>
    <row r="1537" spans="2:5" ht="12.75">
      <c r="B1537" s="36"/>
      <c r="C1537" s="36"/>
      <c r="D1537" s="36"/>
      <c r="E1537" s="36"/>
    </row>
    <row r="1538" spans="2:5" ht="12.75">
      <c r="B1538" s="36"/>
      <c r="C1538" s="36"/>
      <c r="D1538" s="36"/>
      <c r="E1538" s="36"/>
    </row>
    <row r="1539" spans="2:5" ht="12.75">
      <c r="B1539" s="36"/>
      <c r="C1539" s="36"/>
      <c r="D1539" s="36"/>
      <c r="E1539" s="36"/>
    </row>
    <row r="1540" spans="2:5" ht="12.75">
      <c r="B1540" s="36"/>
      <c r="C1540" s="36"/>
      <c r="D1540" s="36"/>
      <c r="E1540" s="36"/>
    </row>
    <row r="1541" spans="2:5" ht="12.75">
      <c r="B1541" s="36"/>
      <c r="C1541" s="36"/>
      <c r="D1541" s="36"/>
      <c r="E1541" s="36"/>
    </row>
    <row r="1542" spans="2:5" ht="12.75">
      <c r="B1542" s="36"/>
      <c r="C1542" s="36"/>
      <c r="D1542" s="36"/>
      <c r="E1542" s="36"/>
    </row>
    <row r="1543" spans="2:5" ht="12.75">
      <c r="B1543" s="36"/>
      <c r="C1543" s="36"/>
      <c r="D1543" s="36"/>
      <c r="E1543" s="36"/>
    </row>
    <row r="1544" spans="2:5" ht="12.75">
      <c r="B1544" s="36"/>
      <c r="C1544" s="36"/>
      <c r="D1544" s="36"/>
      <c r="E1544" s="36"/>
    </row>
    <row r="1545" spans="2:5" ht="12.75">
      <c r="B1545" s="36"/>
      <c r="C1545" s="36"/>
      <c r="D1545" s="36"/>
      <c r="E1545" s="36"/>
    </row>
    <row r="1546" spans="2:5" ht="12.75">
      <c r="B1546" s="36"/>
      <c r="C1546" s="36"/>
      <c r="D1546" s="36"/>
      <c r="E1546" s="36"/>
    </row>
    <row r="1547" spans="2:5" ht="12.75">
      <c r="B1547" s="36"/>
      <c r="C1547" s="36"/>
      <c r="D1547" s="36"/>
      <c r="E1547" s="36"/>
    </row>
    <row r="1548" spans="2:5" ht="12.75">
      <c r="B1548" s="36"/>
      <c r="C1548" s="36"/>
      <c r="D1548" s="36"/>
      <c r="E1548" s="36"/>
    </row>
    <row r="1549" spans="2:5" ht="12.75">
      <c r="B1549" s="36"/>
      <c r="C1549" s="36"/>
      <c r="D1549" s="36"/>
      <c r="E1549" s="36"/>
    </row>
    <row r="1550" spans="2:5" ht="12.75">
      <c r="B1550" s="36"/>
      <c r="C1550" s="36"/>
      <c r="D1550" s="36"/>
      <c r="E1550" s="36"/>
    </row>
    <row r="1551" spans="2:5" ht="12.75">
      <c r="B1551" s="36"/>
      <c r="C1551" s="36"/>
      <c r="D1551" s="36"/>
      <c r="E1551" s="36"/>
    </row>
    <row r="1552" spans="2:5" ht="12.75">
      <c r="B1552" s="36"/>
      <c r="C1552" s="36"/>
      <c r="D1552" s="36"/>
      <c r="E1552" s="36"/>
    </row>
    <row r="1553" spans="2:5" ht="12.75">
      <c r="B1553" s="36"/>
      <c r="C1553" s="36"/>
      <c r="D1553" s="36"/>
      <c r="E1553" s="36"/>
    </row>
    <row r="1554" spans="2:5" ht="12.75">
      <c r="B1554" s="36"/>
      <c r="C1554" s="36"/>
      <c r="D1554" s="36"/>
      <c r="E1554" s="36"/>
    </row>
    <row r="1555" spans="2:5" ht="12.75">
      <c r="B1555" s="36"/>
      <c r="C1555" s="36"/>
      <c r="D1555" s="36"/>
      <c r="E1555" s="36"/>
    </row>
    <row r="1556" spans="2:5" ht="12.75">
      <c r="B1556" s="36"/>
      <c r="C1556" s="36"/>
      <c r="D1556" s="36"/>
      <c r="E1556" s="36"/>
    </row>
    <row r="1557" spans="2:5" ht="12.75">
      <c r="B1557" s="36"/>
      <c r="C1557" s="36"/>
      <c r="D1557" s="36"/>
      <c r="E1557" s="36"/>
    </row>
    <row r="1558" spans="2:5" ht="12.75">
      <c r="B1558" s="36"/>
      <c r="C1558" s="36"/>
      <c r="D1558" s="36"/>
      <c r="E1558" s="36"/>
    </row>
    <row r="1559" spans="2:5" ht="12.75">
      <c r="B1559" s="36"/>
      <c r="C1559" s="36"/>
      <c r="D1559" s="36"/>
      <c r="E1559" s="36"/>
    </row>
    <row r="1560" spans="2:5" ht="12.75">
      <c r="B1560" s="36"/>
      <c r="C1560" s="36"/>
      <c r="D1560" s="36"/>
      <c r="E1560" s="36"/>
    </row>
    <row r="1561" spans="2:5" ht="12.75">
      <c r="B1561" s="36"/>
      <c r="C1561" s="36"/>
      <c r="D1561" s="36"/>
      <c r="E1561" s="36"/>
    </row>
    <row r="1562" spans="2:5" ht="12.75">
      <c r="B1562" s="36"/>
      <c r="C1562" s="36"/>
      <c r="D1562" s="36"/>
      <c r="E1562" s="36"/>
    </row>
    <row r="1563" spans="2:5" ht="12.75">
      <c r="B1563" s="36"/>
      <c r="C1563" s="36"/>
      <c r="D1563" s="36"/>
      <c r="E1563" s="36"/>
    </row>
    <row r="1564" spans="2:5" ht="12.75">
      <c r="B1564" s="36"/>
      <c r="C1564" s="36"/>
      <c r="D1564" s="36"/>
      <c r="E1564" s="36"/>
    </row>
    <row r="1565" spans="2:5" ht="12.75">
      <c r="B1565" s="36"/>
      <c r="C1565" s="36"/>
      <c r="D1565" s="36"/>
      <c r="E1565" s="36"/>
    </row>
    <row r="1566" spans="2:5" ht="12.75">
      <c r="B1566" s="36"/>
      <c r="C1566" s="36"/>
      <c r="D1566" s="36"/>
      <c r="E1566" s="36"/>
    </row>
    <row r="1567" spans="2:5" ht="12.75">
      <c r="B1567" s="36"/>
      <c r="C1567" s="36"/>
      <c r="D1567" s="36"/>
      <c r="E1567" s="36"/>
    </row>
    <row r="1568" spans="2:5" ht="12.75">
      <c r="B1568" s="36"/>
      <c r="C1568" s="36"/>
      <c r="D1568" s="36"/>
      <c r="E1568" s="36"/>
    </row>
    <row r="1569" spans="2:5" ht="12.75">
      <c r="B1569" s="36"/>
      <c r="C1569" s="36"/>
      <c r="D1569" s="36"/>
      <c r="E1569" s="36"/>
    </row>
    <row r="1570" spans="2:5" ht="12.75">
      <c r="B1570" s="36"/>
      <c r="C1570" s="36"/>
      <c r="D1570" s="36"/>
      <c r="E1570" s="36"/>
    </row>
    <row r="1571" spans="2:5" ht="12.75">
      <c r="B1571" s="36"/>
      <c r="C1571" s="36"/>
      <c r="D1571" s="36"/>
      <c r="E1571" s="36"/>
    </row>
    <row r="1572" spans="2:5" ht="12.75">
      <c r="B1572" s="36"/>
      <c r="C1572" s="36"/>
      <c r="D1572" s="36"/>
      <c r="E1572" s="36"/>
    </row>
    <row r="1573" spans="2:5" ht="12.75">
      <c r="B1573" s="36"/>
      <c r="C1573" s="36"/>
      <c r="D1573" s="36"/>
      <c r="E1573" s="36"/>
    </row>
    <row r="1574" spans="2:5" ht="12.75">
      <c r="B1574" s="36"/>
      <c r="C1574" s="36"/>
      <c r="D1574" s="36"/>
      <c r="E1574" s="36"/>
    </row>
    <row r="1575" spans="2:5" ht="12.75">
      <c r="B1575" s="36"/>
      <c r="C1575" s="36"/>
      <c r="D1575" s="36"/>
      <c r="E1575" s="36"/>
    </row>
    <row r="1576" spans="2:5" ht="12.75">
      <c r="B1576" s="36"/>
      <c r="C1576" s="36"/>
      <c r="D1576" s="36"/>
      <c r="E1576" s="36"/>
    </row>
    <row r="1577" spans="2:5" ht="12.75">
      <c r="B1577" s="36"/>
      <c r="C1577" s="36"/>
      <c r="D1577" s="36"/>
      <c r="E1577" s="36"/>
    </row>
    <row r="1578" spans="2:5" ht="12.75">
      <c r="B1578" s="36"/>
      <c r="C1578" s="36"/>
      <c r="D1578" s="36"/>
      <c r="E1578" s="36"/>
    </row>
    <row r="1579" spans="2:5" ht="12.75">
      <c r="B1579" s="36"/>
      <c r="C1579" s="36"/>
      <c r="D1579" s="36"/>
      <c r="E1579" s="36"/>
    </row>
    <row r="1580" spans="2:5" ht="12.75">
      <c r="B1580" s="36"/>
      <c r="C1580" s="36"/>
      <c r="D1580" s="36"/>
      <c r="E1580" s="36"/>
    </row>
    <row r="1581" spans="2:5" ht="12.75">
      <c r="B1581" s="36"/>
      <c r="C1581" s="36"/>
      <c r="D1581" s="36"/>
      <c r="E1581" s="36"/>
    </row>
    <row r="1582" spans="2:5" ht="12.75">
      <c r="B1582" s="36"/>
      <c r="C1582" s="36"/>
      <c r="D1582" s="36"/>
      <c r="E1582" s="36"/>
    </row>
    <row r="1583" spans="2:5" ht="12.75">
      <c r="B1583" s="36"/>
      <c r="C1583" s="36"/>
      <c r="D1583" s="36"/>
      <c r="E1583" s="36"/>
    </row>
    <row r="1584" spans="2:5" ht="12.75">
      <c r="B1584" s="36"/>
      <c r="C1584" s="36"/>
      <c r="D1584" s="36"/>
      <c r="E1584" s="36"/>
    </row>
    <row r="1585" spans="2:5" ht="12.75">
      <c r="B1585" s="36"/>
      <c r="C1585" s="36"/>
      <c r="D1585" s="36"/>
      <c r="E1585" s="36"/>
    </row>
    <row r="1586" spans="2:5" ht="12.75">
      <c r="B1586" s="36"/>
      <c r="C1586" s="36"/>
      <c r="D1586" s="36"/>
      <c r="E1586" s="36"/>
    </row>
    <row r="1587" spans="2:5" ht="12.75">
      <c r="B1587" s="36"/>
      <c r="C1587" s="36"/>
      <c r="D1587" s="36"/>
      <c r="E1587" s="36"/>
    </row>
    <row r="1588" spans="2:5" ht="12.75">
      <c r="B1588" s="36"/>
      <c r="C1588" s="36"/>
      <c r="D1588" s="36"/>
      <c r="E1588" s="36"/>
    </row>
    <row r="1589" spans="2:5" ht="12.75">
      <c r="B1589" s="36"/>
      <c r="C1589" s="36"/>
      <c r="D1589" s="36"/>
      <c r="E1589" s="36"/>
    </row>
    <row r="1590" spans="2:5" ht="12.75">
      <c r="B1590" s="36"/>
      <c r="C1590" s="36"/>
      <c r="D1590" s="36"/>
      <c r="E1590" s="36"/>
    </row>
    <row r="1591" spans="2:5" ht="12.75">
      <c r="B1591" s="36"/>
      <c r="C1591" s="36"/>
      <c r="D1591" s="36"/>
      <c r="E1591" s="36"/>
    </row>
    <row r="1592" spans="2:5" ht="12.75">
      <c r="B1592" s="36"/>
      <c r="C1592" s="36"/>
      <c r="D1592" s="36"/>
      <c r="E1592" s="36"/>
    </row>
    <row r="1593" spans="2:5" ht="12.75">
      <c r="B1593" s="36"/>
      <c r="C1593" s="36"/>
      <c r="D1593" s="36"/>
      <c r="E1593" s="36"/>
    </row>
    <row r="1594" spans="2:5" ht="12.75">
      <c r="B1594" s="36"/>
      <c r="C1594" s="36"/>
      <c r="D1594" s="36"/>
      <c r="E1594" s="36"/>
    </row>
    <row r="1595" spans="2:5" ht="12.75">
      <c r="B1595" s="36"/>
      <c r="C1595" s="36"/>
      <c r="D1595" s="36"/>
      <c r="E1595" s="36"/>
    </row>
    <row r="1596" spans="2:5" ht="12.75">
      <c r="B1596" s="36"/>
      <c r="C1596" s="36"/>
      <c r="D1596" s="36"/>
      <c r="E1596" s="36"/>
    </row>
    <row r="1597" spans="2:5" ht="12.75">
      <c r="B1597" s="36"/>
      <c r="C1597" s="36"/>
      <c r="D1597" s="36"/>
      <c r="E1597" s="36"/>
    </row>
    <row r="1598" spans="2:5" ht="12.75">
      <c r="B1598" s="36"/>
      <c r="C1598" s="36"/>
      <c r="D1598" s="36"/>
      <c r="E1598" s="36"/>
    </row>
    <row r="1599" spans="2:5" ht="12.75">
      <c r="B1599" s="36"/>
      <c r="C1599" s="36"/>
      <c r="D1599" s="36"/>
      <c r="E1599" s="36"/>
    </row>
    <row r="1600" spans="2:5" ht="12.75">
      <c r="B1600" s="36"/>
      <c r="C1600" s="36"/>
      <c r="D1600" s="36"/>
      <c r="E1600" s="36"/>
    </row>
    <row r="1601" spans="2:5" ht="12.75">
      <c r="B1601" s="36"/>
      <c r="C1601" s="36"/>
      <c r="D1601" s="36"/>
      <c r="E1601" s="36"/>
    </row>
    <row r="1602" spans="2:5" ht="12.75">
      <c r="B1602" s="36"/>
      <c r="C1602" s="36"/>
      <c r="D1602" s="36"/>
      <c r="E1602" s="36"/>
    </row>
    <row r="1603" spans="2:5" ht="12.75">
      <c r="B1603" s="36"/>
      <c r="C1603" s="36"/>
      <c r="D1603" s="36"/>
      <c r="E1603" s="36"/>
    </row>
    <row r="1604" spans="2:5" ht="12.75">
      <c r="B1604" s="36"/>
      <c r="C1604" s="36"/>
      <c r="D1604" s="36"/>
      <c r="E1604" s="36"/>
    </row>
    <row r="1605" spans="2:5" ht="12.75">
      <c r="B1605" s="36"/>
      <c r="C1605" s="36"/>
      <c r="D1605" s="36"/>
      <c r="E1605" s="36"/>
    </row>
    <row r="1606" spans="2:5" ht="12.75">
      <c r="B1606" s="36"/>
      <c r="C1606" s="36"/>
      <c r="D1606" s="36"/>
      <c r="E1606" s="36"/>
    </row>
    <row r="1607" spans="2:5" ht="12.75">
      <c r="B1607" s="36"/>
      <c r="C1607" s="36"/>
      <c r="D1607" s="36"/>
      <c r="E1607" s="36"/>
    </row>
    <row r="1608" spans="2:5" ht="12.75">
      <c r="B1608" s="36"/>
      <c r="C1608" s="36"/>
      <c r="D1608" s="36"/>
      <c r="E1608" s="36"/>
    </row>
    <row r="1609" spans="2:5" ht="12.75">
      <c r="B1609" s="36"/>
      <c r="C1609" s="36"/>
      <c r="D1609" s="36"/>
      <c r="E1609" s="36"/>
    </row>
    <row r="1610" spans="2:5" ht="12.75">
      <c r="B1610" s="36"/>
      <c r="C1610" s="36"/>
      <c r="D1610" s="36"/>
      <c r="E1610" s="36"/>
    </row>
    <row r="1611" spans="2:5" ht="12.75">
      <c r="B1611" s="36"/>
      <c r="C1611" s="36"/>
      <c r="D1611" s="36"/>
      <c r="E1611" s="36"/>
    </row>
    <row r="1612" spans="2:5" ht="12.75">
      <c r="B1612" s="36"/>
      <c r="C1612" s="36"/>
      <c r="D1612" s="36"/>
      <c r="E1612" s="36"/>
    </row>
    <row r="1613" spans="2:5" ht="12.75">
      <c r="B1613" s="36"/>
      <c r="C1613" s="36"/>
      <c r="D1613" s="36"/>
      <c r="E1613" s="36"/>
    </row>
    <row r="1614" spans="2:5" ht="12.75">
      <c r="B1614" s="36"/>
      <c r="C1614" s="36"/>
      <c r="D1614" s="36"/>
      <c r="E1614" s="36"/>
    </row>
    <row r="1615" spans="2:5" ht="12.75">
      <c r="B1615" s="36"/>
      <c r="C1615" s="36"/>
      <c r="D1615" s="36"/>
      <c r="E1615" s="36"/>
    </row>
    <row r="1616" spans="2:5" ht="12.75">
      <c r="B1616" s="36"/>
      <c r="C1616" s="36"/>
      <c r="D1616" s="36"/>
      <c r="E1616" s="36"/>
    </row>
    <row r="1617" spans="2:5" ht="12.75">
      <c r="B1617" s="36"/>
      <c r="C1617" s="36"/>
      <c r="D1617" s="36"/>
      <c r="E1617" s="36"/>
    </row>
    <row r="1618" spans="2:5" ht="12.75">
      <c r="B1618" s="36"/>
      <c r="C1618" s="36"/>
      <c r="D1618" s="36"/>
      <c r="E1618" s="36"/>
    </row>
    <row r="1619" spans="2:5" ht="12.75">
      <c r="B1619" s="36"/>
      <c r="C1619" s="36"/>
      <c r="D1619" s="36"/>
      <c r="E1619" s="36"/>
    </row>
    <row r="1620" spans="2:5" ht="12.75">
      <c r="B1620" s="36"/>
      <c r="C1620" s="36"/>
      <c r="D1620" s="36"/>
      <c r="E1620" s="36"/>
    </row>
    <row r="1621" spans="2:5" ht="12.75">
      <c r="B1621" s="36"/>
      <c r="C1621" s="36"/>
      <c r="D1621" s="36"/>
      <c r="E1621" s="36"/>
    </row>
    <row r="1622" spans="2:5" ht="12.75">
      <c r="B1622" s="36"/>
      <c r="C1622" s="36"/>
      <c r="D1622" s="36"/>
      <c r="E1622" s="36"/>
    </row>
    <row r="1623" spans="2:5" ht="12.75">
      <c r="B1623" s="36"/>
      <c r="C1623" s="36"/>
      <c r="D1623" s="36"/>
      <c r="E1623" s="36"/>
    </row>
    <row r="1624" spans="2:5" ht="12.75">
      <c r="B1624" s="36"/>
      <c r="C1624" s="36"/>
      <c r="D1624" s="36"/>
      <c r="E1624" s="36"/>
    </row>
    <row r="1625" spans="2:5" ht="12.75">
      <c r="B1625" s="36"/>
      <c r="C1625" s="36"/>
      <c r="D1625" s="36"/>
      <c r="E1625" s="36"/>
    </row>
    <row r="1626" spans="2:5" ht="12.75">
      <c r="B1626" s="36"/>
      <c r="C1626" s="36"/>
      <c r="D1626" s="36"/>
      <c r="E1626" s="36"/>
    </row>
    <row r="1627" spans="2:5" ht="12.75">
      <c r="B1627" s="36"/>
      <c r="C1627" s="36"/>
      <c r="D1627" s="36"/>
      <c r="E1627" s="36"/>
    </row>
    <row r="1628" spans="2:5" ht="12.75">
      <c r="B1628" s="36"/>
      <c r="C1628" s="36"/>
      <c r="D1628" s="36"/>
      <c r="E1628" s="36"/>
    </row>
    <row r="1629" spans="2:5" ht="12.75">
      <c r="B1629" s="36"/>
      <c r="C1629" s="36"/>
      <c r="D1629" s="36"/>
      <c r="E1629" s="36"/>
    </row>
    <row r="1630" spans="2:5" ht="12.75">
      <c r="B1630" s="36"/>
      <c r="C1630" s="36"/>
      <c r="D1630" s="36"/>
      <c r="E1630" s="36"/>
    </row>
    <row r="1631" spans="2:5" ht="12.75">
      <c r="B1631" s="36"/>
      <c r="C1631" s="36"/>
      <c r="D1631" s="36"/>
      <c r="E1631" s="36"/>
    </row>
    <row r="1632" spans="2:5" ht="12.75">
      <c r="B1632" s="36"/>
      <c r="C1632" s="36"/>
      <c r="D1632" s="36"/>
      <c r="E1632" s="36"/>
    </row>
    <row r="1633" spans="2:5" ht="12.75">
      <c r="B1633" s="36"/>
      <c r="C1633" s="36"/>
      <c r="D1633" s="36"/>
      <c r="E1633" s="36"/>
    </row>
    <row r="1634" spans="2:5" ht="12.75">
      <c r="B1634" s="36"/>
      <c r="C1634" s="36"/>
      <c r="D1634" s="36"/>
      <c r="E1634" s="36"/>
    </row>
    <row r="1635" spans="2:5" ht="12.75">
      <c r="B1635" s="36"/>
      <c r="C1635" s="36"/>
      <c r="D1635" s="36"/>
      <c r="E1635" s="36"/>
    </row>
    <row r="1636" spans="2:5" ht="12.75">
      <c r="B1636" s="36"/>
      <c r="C1636" s="36"/>
      <c r="D1636" s="36"/>
      <c r="E1636" s="36"/>
    </row>
    <row r="1637" spans="2:5" ht="12.75">
      <c r="B1637" s="36"/>
      <c r="C1637" s="36"/>
      <c r="D1637" s="36"/>
      <c r="E1637" s="36"/>
    </row>
    <row r="1638" spans="2:5" ht="12.75">
      <c r="B1638" s="36"/>
      <c r="C1638" s="36"/>
      <c r="D1638" s="36"/>
      <c r="E1638" s="36"/>
    </row>
    <row r="1639" spans="2:5" ht="12.75">
      <c r="B1639" s="36"/>
      <c r="C1639" s="36"/>
      <c r="D1639" s="36"/>
      <c r="E1639" s="36"/>
    </row>
    <row r="1640" spans="2:5" ht="12.75">
      <c r="B1640" s="36"/>
      <c r="C1640" s="36"/>
      <c r="D1640" s="36"/>
      <c r="E1640" s="36"/>
    </row>
    <row r="1641" spans="2:5" ht="12.75">
      <c r="B1641" s="36"/>
      <c r="C1641" s="36"/>
      <c r="D1641" s="36"/>
      <c r="E1641" s="36"/>
    </row>
    <row r="1642" spans="2:5" ht="12.75">
      <c r="B1642" s="36"/>
      <c r="C1642" s="36"/>
      <c r="D1642" s="36"/>
      <c r="E1642" s="36"/>
    </row>
    <row r="1643" spans="2:5" ht="12.75">
      <c r="B1643" s="36"/>
      <c r="C1643" s="36"/>
      <c r="D1643" s="36"/>
      <c r="E1643" s="36"/>
    </row>
    <row r="1644" spans="2:5" ht="12.75">
      <c r="B1644" s="36"/>
      <c r="C1644" s="36"/>
      <c r="D1644" s="36"/>
      <c r="E1644" s="36"/>
    </row>
    <row r="1645" spans="2:5" ht="12.75">
      <c r="B1645" s="36"/>
      <c r="C1645" s="36"/>
      <c r="D1645" s="36"/>
      <c r="E1645" s="36"/>
    </row>
    <row r="1646" spans="2:5" ht="12.75">
      <c r="B1646" s="36"/>
      <c r="C1646" s="36"/>
      <c r="D1646" s="36"/>
      <c r="E1646" s="36"/>
    </row>
    <row r="1647" spans="2:5" ht="12.75">
      <c r="B1647" s="36"/>
      <c r="C1647" s="36"/>
      <c r="D1647" s="36"/>
      <c r="E1647" s="36"/>
    </row>
    <row r="1648" spans="2:5" ht="12.75">
      <c r="B1648" s="36"/>
      <c r="C1648" s="36"/>
      <c r="D1648" s="36"/>
      <c r="E1648" s="36"/>
    </row>
    <row r="1649" spans="2:5" ht="12.75">
      <c r="B1649" s="36"/>
      <c r="C1649" s="36"/>
      <c r="D1649" s="36"/>
      <c r="E1649" s="36"/>
    </row>
    <row r="1650" spans="2:5" ht="12.75">
      <c r="B1650" s="36"/>
      <c r="C1650" s="36"/>
      <c r="D1650" s="36"/>
      <c r="E1650" s="36"/>
    </row>
    <row r="1651" spans="2:5" ht="12.75">
      <c r="B1651" s="36"/>
      <c r="C1651" s="36"/>
      <c r="D1651" s="36"/>
      <c r="E1651" s="36"/>
    </row>
    <row r="1652" spans="2:5" ht="12.75">
      <c r="B1652" s="36"/>
      <c r="C1652" s="36"/>
      <c r="D1652" s="36"/>
      <c r="E1652" s="36"/>
    </row>
    <row r="1653" spans="2:5" ht="12.75">
      <c r="B1653" s="36"/>
      <c r="C1653" s="36"/>
      <c r="D1653" s="36"/>
      <c r="E1653" s="36"/>
    </row>
    <row r="1654" spans="2:5" ht="12.75">
      <c r="B1654" s="36"/>
      <c r="C1654" s="36"/>
      <c r="D1654" s="36"/>
      <c r="E1654" s="36"/>
    </row>
    <row r="1655" spans="2:5" ht="12.75">
      <c r="B1655" s="36"/>
      <c r="C1655" s="36"/>
      <c r="D1655" s="36"/>
      <c r="E1655" s="36"/>
    </row>
    <row r="1656" spans="2:5" ht="12.75">
      <c r="B1656" s="36"/>
      <c r="C1656" s="36"/>
      <c r="D1656" s="36"/>
      <c r="E1656" s="36"/>
    </row>
    <row r="1657" spans="2:5" ht="12.75">
      <c r="B1657" s="36"/>
      <c r="C1657" s="36"/>
      <c r="D1657" s="36"/>
      <c r="E1657" s="36"/>
    </row>
    <row r="1658" spans="2:5" ht="12.75">
      <c r="B1658" s="36"/>
      <c r="C1658" s="36"/>
      <c r="D1658" s="36"/>
      <c r="E1658" s="36"/>
    </row>
    <row r="1659" spans="2:5" ht="12.75">
      <c r="B1659" s="36"/>
      <c r="C1659" s="36"/>
      <c r="D1659" s="36"/>
      <c r="E1659" s="36"/>
    </row>
    <row r="1660" spans="2:5" ht="12.75">
      <c r="B1660" s="36"/>
      <c r="C1660" s="36"/>
      <c r="D1660" s="36"/>
      <c r="E1660" s="36"/>
    </row>
    <row r="1661" spans="2:5" ht="12.75">
      <c r="B1661" s="36"/>
      <c r="C1661" s="36"/>
      <c r="D1661" s="36"/>
      <c r="E1661" s="36"/>
    </row>
    <row r="1662" spans="2:5" ht="12.75">
      <c r="B1662" s="36"/>
      <c r="C1662" s="36"/>
      <c r="D1662" s="36"/>
      <c r="E1662" s="36"/>
    </row>
    <row r="1663" spans="2:5" ht="12.75">
      <c r="B1663" s="36"/>
      <c r="C1663" s="36"/>
      <c r="D1663" s="36"/>
      <c r="E1663" s="36"/>
    </row>
    <row r="1664" spans="2:5" ht="12.75">
      <c r="B1664" s="36"/>
      <c r="C1664" s="36"/>
      <c r="D1664" s="36"/>
      <c r="E1664" s="36"/>
    </row>
    <row r="1665" spans="2:5" ht="12.75">
      <c r="B1665" s="36"/>
      <c r="C1665" s="36"/>
      <c r="D1665" s="36"/>
      <c r="E1665" s="36"/>
    </row>
    <row r="1666" spans="2:5" ht="12.75">
      <c r="B1666" s="36"/>
      <c r="C1666" s="36"/>
      <c r="D1666" s="36"/>
      <c r="E1666" s="36"/>
    </row>
    <row r="1667" spans="2:5" ht="12.75">
      <c r="B1667" s="36"/>
      <c r="C1667" s="36"/>
      <c r="D1667" s="36"/>
      <c r="E1667" s="36"/>
    </row>
    <row r="1668" spans="2:5" ht="12.75">
      <c r="B1668" s="36"/>
      <c r="C1668" s="36"/>
      <c r="D1668" s="36"/>
      <c r="E1668" s="36"/>
    </row>
    <row r="1669" spans="2:5" ht="12.75">
      <c r="B1669" s="36"/>
      <c r="C1669" s="36"/>
      <c r="D1669" s="36"/>
      <c r="E1669" s="36"/>
    </row>
    <row r="1670" spans="2:5" ht="12.75">
      <c r="B1670" s="36"/>
      <c r="C1670" s="36"/>
      <c r="D1670" s="36"/>
      <c r="E1670" s="36"/>
    </row>
    <row r="1671" spans="2:5" ht="12.75">
      <c r="B1671" s="36"/>
      <c r="C1671" s="36"/>
      <c r="D1671" s="36"/>
      <c r="E1671" s="36"/>
    </row>
    <row r="1672" spans="2:5" ht="12.75">
      <c r="B1672" s="36"/>
      <c r="C1672" s="36"/>
      <c r="D1672" s="36"/>
      <c r="E1672" s="36"/>
    </row>
    <row r="1673" spans="2:5" ht="12.75">
      <c r="B1673" s="36"/>
      <c r="C1673" s="36"/>
      <c r="D1673" s="36"/>
      <c r="E1673" s="36"/>
    </row>
    <row r="1674" spans="2:5" ht="12.75">
      <c r="B1674" s="36"/>
      <c r="C1674" s="36"/>
      <c r="D1674" s="36"/>
      <c r="E1674" s="36"/>
    </row>
    <row r="1675" spans="2:5" ht="12.75">
      <c r="B1675" s="36"/>
      <c r="C1675" s="36"/>
      <c r="D1675" s="36"/>
      <c r="E1675" s="36"/>
    </row>
    <row r="1676" spans="2:5" ht="12.75">
      <c r="B1676" s="36"/>
      <c r="C1676" s="36"/>
      <c r="D1676" s="36"/>
      <c r="E1676" s="36"/>
    </row>
    <row r="1677" spans="2:5" ht="12.75">
      <c r="B1677" s="36"/>
      <c r="C1677" s="36"/>
      <c r="D1677" s="36"/>
      <c r="E1677" s="36"/>
    </row>
    <row r="1678" spans="2:5" ht="12.75">
      <c r="B1678" s="36"/>
      <c r="C1678" s="36"/>
      <c r="D1678" s="36"/>
      <c r="E1678" s="36"/>
    </row>
    <row r="1679" spans="2:5" ht="12.75">
      <c r="B1679" s="36"/>
      <c r="C1679" s="36"/>
      <c r="D1679" s="36"/>
      <c r="E1679" s="36"/>
    </row>
    <row r="1680" spans="2:5" ht="12.75">
      <c r="B1680" s="36"/>
      <c r="C1680" s="36"/>
      <c r="D1680" s="36"/>
      <c r="E1680" s="36"/>
    </row>
    <row r="1681" spans="2:5" ht="12.75">
      <c r="B1681" s="36"/>
      <c r="C1681" s="36"/>
      <c r="D1681" s="36"/>
      <c r="E1681" s="36"/>
    </row>
    <row r="1682" spans="2:5" ht="12.75">
      <c r="B1682" s="36"/>
      <c r="C1682" s="36"/>
      <c r="D1682" s="36"/>
      <c r="E1682" s="36"/>
    </row>
    <row r="1683" spans="2:5" ht="12.75">
      <c r="B1683" s="36"/>
      <c r="C1683" s="36"/>
      <c r="D1683" s="36"/>
      <c r="E1683" s="36"/>
    </row>
    <row r="1684" spans="2:5" ht="12.75">
      <c r="B1684" s="36"/>
      <c r="C1684" s="36"/>
      <c r="D1684" s="36"/>
      <c r="E1684" s="36"/>
    </row>
    <row r="1685" spans="2:5" ht="12.75">
      <c r="B1685" s="36"/>
      <c r="C1685" s="36"/>
      <c r="D1685" s="36"/>
      <c r="E1685" s="36"/>
    </row>
    <row r="1686" spans="2:5" ht="12.75">
      <c r="B1686" s="36"/>
      <c r="C1686" s="36"/>
      <c r="D1686" s="36"/>
      <c r="E1686" s="36"/>
    </row>
    <row r="1687" spans="2:5" ht="12.75">
      <c r="B1687" s="36"/>
      <c r="C1687" s="36"/>
      <c r="D1687" s="36"/>
      <c r="E1687" s="36"/>
    </row>
    <row r="1688" spans="2:5" ht="12.75">
      <c r="B1688" s="36"/>
      <c r="C1688" s="36"/>
      <c r="D1688" s="36"/>
      <c r="E1688" s="36"/>
    </row>
    <row r="1689" spans="2:5" ht="12.75">
      <c r="B1689" s="36"/>
      <c r="C1689" s="36"/>
      <c r="D1689" s="36"/>
      <c r="E1689" s="36"/>
    </row>
    <row r="1690" spans="2:5" ht="12.75">
      <c r="B1690" s="36"/>
      <c r="C1690" s="36"/>
      <c r="D1690" s="36"/>
      <c r="E1690" s="36"/>
    </row>
    <row r="1691" spans="2:5" ht="12.75">
      <c r="B1691" s="36"/>
      <c r="C1691" s="36"/>
      <c r="D1691" s="36"/>
      <c r="E1691" s="36"/>
    </row>
    <row r="1692" spans="2:5" ht="12.75">
      <c r="B1692" s="36"/>
      <c r="C1692" s="36"/>
      <c r="D1692" s="36"/>
      <c r="E1692" s="36"/>
    </row>
  </sheetData>
  <mergeCells count="2">
    <mergeCell ref="C267:H267"/>
    <mergeCell ref="C268:H268"/>
  </mergeCells>
  <printOptions/>
  <pageMargins left="0.75" right="0.75" top="1.31" bottom="0.73" header="0.5" footer="0.5"/>
  <pageSetup horizontalDpi="300" verticalDpi="300" orientation="portrait" r:id="rId1"/>
  <headerFooter alignWithMargins="0">
    <oddHeader>&amp;L&amp;"Times New Roman,Bold"Control Services Co
6835 East W T Harris Blvd
Charlotte, NC 28215&amp;C&amp;"Arial,Bold"&amp;14Osmose
Cable&amp;R&amp;D
Page &amp;P of&amp;N
Phone: 704-537-2806
Fax-704-532-2697</oddHeader>
  </headerFooter>
</worksheet>
</file>

<file path=xl/worksheets/sheet6.xml><?xml version="1.0" encoding="utf-8"?>
<worksheet xmlns="http://schemas.openxmlformats.org/spreadsheetml/2006/main" xmlns:r="http://schemas.openxmlformats.org/officeDocument/2006/relationships">
  <sheetPr>
    <tabColor indexed="34"/>
  </sheetPr>
  <dimension ref="A1:O716"/>
  <sheetViews>
    <sheetView workbookViewId="0" topLeftCell="A1">
      <pane ySplit="3" topLeftCell="BM4" activePane="bottomLeft" state="frozen"/>
      <selection pane="topLeft" activeCell="A1" sqref="A1"/>
      <selection pane="bottomLeft" activeCell="M38" sqref="M38"/>
    </sheetView>
  </sheetViews>
  <sheetFormatPr defaultColWidth="9.140625" defaultRowHeight="12.75"/>
  <cols>
    <col min="1" max="1" width="2.140625" style="0" customWidth="1"/>
    <col min="2" max="2" width="3.00390625" style="0" customWidth="1"/>
    <col min="3" max="3" width="3.57421875" style="0" customWidth="1"/>
    <col min="4" max="4" width="32.57421875" style="0" customWidth="1"/>
    <col min="5" max="5" width="5.28125" style="0" customWidth="1"/>
    <col min="6" max="6" width="6.140625" style="0" customWidth="1"/>
    <col min="7" max="7" width="7.7109375" style="0" customWidth="1"/>
    <col min="8" max="8" width="6.00390625" style="0" customWidth="1"/>
    <col min="9" max="9" width="7.28125" style="0" customWidth="1"/>
    <col min="10" max="10" width="8.8515625" style="0" customWidth="1"/>
    <col min="11" max="11" width="7.421875" style="0" customWidth="1"/>
  </cols>
  <sheetData>
    <row r="1" spans="4:10" ht="15.75" customHeight="1">
      <c r="D1" t="s">
        <v>473</v>
      </c>
      <c r="F1">
        <f>SUM(F33,F62,F91,F174)</f>
        <v>0</v>
      </c>
      <c r="G1" s="43">
        <f>SUM(G33,G62,G91,G174)</f>
        <v>6666.5999999999985</v>
      </c>
      <c r="H1">
        <f>SUM(H33,H62,H91,H174)</f>
        <v>0</v>
      </c>
      <c r="I1">
        <f>SUM(I33,I62,I91,I174)</f>
        <v>362</v>
      </c>
      <c r="J1" s="43">
        <f>SUM(J33,J62,J91,J174)</f>
        <v>16452.899999999998</v>
      </c>
    </row>
    <row r="2" ht="13.5" thickBot="1"/>
    <row r="3" spans="1:15" ht="13.5" thickBot="1">
      <c r="A3" s="36"/>
      <c r="B3" s="36"/>
      <c r="C3" s="74" t="s">
        <v>404</v>
      </c>
      <c r="D3" s="31" t="s">
        <v>554</v>
      </c>
      <c r="E3" s="57"/>
      <c r="F3" s="57" t="s">
        <v>420</v>
      </c>
      <c r="G3" s="57" t="s">
        <v>421</v>
      </c>
      <c r="H3" s="56" t="s">
        <v>423</v>
      </c>
      <c r="I3" s="57" t="s">
        <v>422</v>
      </c>
      <c r="J3" s="57" t="s">
        <v>424</v>
      </c>
      <c r="K3" s="58" t="s">
        <v>425</v>
      </c>
      <c r="L3" s="70" t="s">
        <v>545</v>
      </c>
      <c r="M3" s="70" t="s">
        <v>546</v>
      </c>
      <c r="N3" s="70" t="s">
        <v>547</v>
      </c>
      <c r="O3" s="70" t="s">
        <v>548</v>
      </c>
    </row>
    <row r="4" spans="1:15" ht="12.75">
      <c r="A4" s="36"/>
      <c r="B4" s="36"/>
      <c r="C4" s="123"/>
      <c r="D4" s="124"/>
      <c r="E4" s="125"/>
      <c r="F4" s="125"/>
      <c r="G4" s="125">
        <f>F4*1.2</f>
        <v>0</v>
      </c>
      <c r="H4" s="125"/>
      <c r="I4" s="125">
        <f>C4*H4</f>
        <v>0</v>
      </c>
      <c r="J4" s="125">
        <f>C4*H4</f>
        <v>0</v>
      </c>
      <c r="K4" s="126">
        <v>45.45</v>
      </c>
      <c r="L4">
        <v>26.05</v>
      </c>
      <c r="M4">
        <v>24.1</v>
      </c>
      <c r="N4">
        <v>21.02</v>
      </c>
      <c r="O4">
        <v>17.85</v>
      </c>
    </row>
    <row r="5" spans="1:11" ht="22.5">
      <c r="A5" s="36"/>
      <c r="B5" s="36"/>
      <c r="C5" s="127">
        <v>3</v>
      </c>
      <c r="D5" s="48" t="s">
        <v>405</v>
      </c>
      <c r="E5" s="47"/>
      <c r="F5" s="47">
        <v>9</v>
      </c>
      <c r="G5" s="47">
        <f>F5*1.2*C5</f>
        <v>32.4</v>
      </c>
      <c r="H5" s="47">
        <v>0.8</v>
      </c>
      <c r="I5" s="47">
        <f aca="true" t="shared" si="0" ref="I5:I21">C5*H5</f>
        <v>2.4000000000000004</v>
      </c>
      <c r="J5" s="128">
        <f>(C5*H5)*$K$4</f>
        <v>109.08000000000003</v>
      </c>
      <c r="K5" s="226" t="s">
        <v>463</v>
      </c>
    </row>
    <row r="6" spans="1:11" ht="24" customHeight="1">
      <c r="A6" s="36"/>
      <c r="B6" s="36"/>
      <c r="C6" s="127">
        <v>5</v>
      </c>
      <c r="D6" s="48" t="s">
        <v>406</v>
      </c>
      <c r="E6" s="47"/>
      <c r="F6" s="47">
        <v>30</v>
      </c>
      <c r="G6" s="47">
        <f aca="true" t="shared" si="1" ref="G6:G31">F6*1.2*C6</f>
        <v>180</v>
      </c>
      <c r="H6" s="47">
        <v>3</v>
      </c>
      <c r="I6" s="47">
        <f t="shared" si="0"/>
        <v>15</v>
      </c>
      <c r="J6" s="128">
        <f aca="true" t="shared" si="2" ref="J6:J21">(C6*H6)*$K$4</f>
        <v>681.75</v>
      </c>
      <c r="K6" s="226"/>
    </row>
    <row r="7" spans="1:11" ht="12.75">
      <c r="A7" s="36"/>
      <c r="B7" s="36"/>
      <c r="C7" s="127">
        <v>1</v>
      </c>
      <c r="D7" s="48" t="s">
        <v>386</v>
      </c>
      <c r="E7" s="47"/>
      <c r="F7" s="47">
        <v>55</v>
      </c>
      <c r="G7" s="47">
        <f t="shared" si="1"/>
        <v>66</v>
      </c>
      <c r="H7" s="47">
        <v>1</v>
      </c>
      <c r="I7" s="47">
        <f t="shared" si="0"/>
        <v>1</v>
      </c>
      <c r="J7" s="128">
        <f t="shared" si="2"/>
        <v>45.45</v>
      </c>
      <c r="K7" s="226"/>
    </row>
    <row r="8" spans="1:11" ht="12.75">
      <c r="A8" s="36"/>
      <c r="B8" s="36"/>
      <c r="C8" s="129">
        <v>1</v>
      </c>
      <c r="D8" s="48" t="s">
        <v>249</v>
      </c>
      <c r="E8" s="47"/>
      <c r="F8" s="47">
        <v>355</v>
      </c>
      <c r="G8" s="47">
        <f t="shared" si="1"/>
        <v>426</v>
      </c>
      <c r="H8" s="47">
        <v>6</v>
      </c>
      <c r="I8" s="47">
        <f t="shared" si="0"/>
        <v>6</v>
      </c>
      <c r="J8" s="128">
        <f t="shared" si="2"/>
        <v>272.70000000000005</v>
      </c>
      <c r="K8" s="226"/>
    </row>
    <row r="9" spans="1:11" ht="12.75">
      <c r="A9" s="36"/>
      <c r="B9" s="36"/>
      <c r="C9" s="129">
        <v>5</v>
      </c>
      <c r="D9" s="50" t="s">
        <v>407</v>
      </c>
      <c r="E9" s="47"/>
      <c r="F9" s="47">
        <v>35</v>
      </c>
      <c r="G9" s="47">
        <f t="shared" si="1"/>
        <v>210</v>
      </c>
      <c r="H9" s="47">
        <v>0.7</v>
      </c>
      <c r="I9" s="47">
        <f t="shared" si="0"/>
        <v>3.5</v>
      </c>
      <c r="J9" s="128">
        <f t="shared" si="2"/>
        <v>159.07500000000002</v>
      </c>
      <c r="K9" s="226"/>
    </row>
    <row r="10" spans="1:11" ht="12.75">
      <c r="A10" s="36"/>
      <c r="B10" s="36"/>
      <c r="C10" s="129">
        <v>2</v>
      </c>
      <c r="D10" s="47" t="s">
        <v>408</v>
      </c>
      <c r="E10" s="47"/>
      <c r="F10" s="47">
        <v>40</v>
      </c>
      <c r="G10" s="47">
        <f t="shared" si="1"/>
        <v>96</v>
      </c>
      <c r="H10" s="47">
        <v>2</v>
      </c>
      <c r="I10" s="47">
        <f t="shared" si="0"/>
        <v>4</v>
      </c>
      <c r="J10" s="128">
        <f t="shared" si="2"/>
        <v>181.8</v>
      </c>
      <c r="K10" s="226"/>
    </row>
    <row r="11" spans="1:11" ht="12.75">
      <c r="A11" s="36"/>
      <c r="B11" s="36"/>
      <c r="C11" s="129">
        <v>3</v>
      </c>
      <c r="D11" s="48" t="s">
        <v>350</v>
      </c>
      <c r="E11" s="47"/>
      <c r="F11" s="47">
        <v>20</v>
      </c>
      <c r="G11" s="47">
        <f t="shared" si="1"/>
        <v>72</v>
      </c>
      <c r="H11" s="47">
        <v>0.7</v>
      </c>
      <c r="I11" s="47">
        <f t="shared" si="0"/>
        <v>2.0999999999999996</v>
      </c>
      <c r="J11" s="128">
        <f t="shared" si="2"/>
        <v>95.445</v>
      </c>
      <c r="K11" s="226"/>
    </row>
    <row r="12" spans="1:11" ht="22.5">
      <c r="A12" s="36"/>
      <c r="B12" s="36"/>
      <c r="C12" s="129">
        <v>1</v>
      </c>
      <c r="D12" s="48" t="s">
        <v>417</v>
      </c>
      <c r="E12" s="47"/>
      <c r="F12" s="47">
        <v>90</v>
      </c>
      <c r="G12" s="47">
        <f t="shared" si="1"/>
        <v>108</v>
      </c>
      <c r="H12" s="47">
        <v>2</v>
      </c>
      <c r="I12" s="47">
        <f t="shared" si="0"/>
        <v>2</v>
      </c>
      <c r="J12" s="128">
        <f t="shared" si="2"/>
        <v>90.9</v>
      </c>
      <c r="K12" s="226"/>
    </row>
    <row r="13" spans="1:11" ht="24.75" customHeight="1">
      <c r="A13" s="36"/>
      <c r="B13" s="36"/>
      <c r="C13" s="129">
        <v>12</v>
      </c>
      <c r="D13" s="48" t="s">
        <v>419</v>
      </c>
      <c r="E13" s="47"/>
      <c r="F13" s="47">
        <v>45</v>
      </c>
      <c r="G13" s="47">
        <f t="shared" si="1"/>
        <v>648</v>
      </c>
      <c r="H13" s="47">
        <v>1</v>
      </c>
      <c r="I13" s="47">
        <f t="shared" si="0"/>
        <v>12</v>
      </c>
      <c r="J13" s="128">
        <f t="shared" si="2"/>
        <v>545.4000000000001</v>
      </c>
      <c r="K13" s="226"/>
    </row>
    <row r="14" spans="1:11" ht="12.75">
      <c r="A14" s="36"/>
      <c r="B14" s="36"/>
      <c r="C14" s="130">
        <v>25</v>
      </c>
      <c r="D14" s="52" t="s">
        <v>418</v>
      </c>
      <c r="E14" s="47"/>
      <c r="F14" s="47"/>
      <c r="G14" s="47">
        <f t="shared" si="1"/>
        <v>0</v>
      </c>
      <c r="H14" s="47">
        <v>0.7</v>
      </c>
      <c r="I14" s="47">
        <f t="shared" si="0"/>
        <v>17.5</v>
      </c>
      <c r="J14" s="128">
        <f t="shared" si="2"/>
        <v>795.375</v>
      </c>
      <c r="K14" s="226"/>
    </row>
    <row r="15" spans="1:11" ht="12.75">
      <c r="A15" s="36"/>
      <c r="B15" s="36"/>
      <c r="C15" s="127">
        <v>6</v>
      </c>
      <c r="D15" s="52" t="s">
        <v>416</v>
      </c>
      <c r="E15" s="47" t="s">
        <v>409</v>
      </c>
      <c r="F15" s="47">
        <v>26</v>
      </c>
      <c r="G15" s="47">
        <f t="shared" si="1"/>
        <v>187.2</v>
      </c>
      <c r="H15" s="47">
        <v>0.7</v>
      </c>
      <c r="I15" s="47">
        <f t="shared" si="0"/>
        <v>4.199999999999999</v>
      </c>
      <c r="J15" s="128">
        <f t="shared" si="2"/>
        <v>190.89</v>
      </c>
      <c r="K15" s="226"/>
    </row>
    <row r="16" spans="1:11" ht="12.75">
      <c r="A16" s="36"/>
      <c r="B16" s="36"/>
      <c r="C16" s="127">
        <v>4</v>
      </c>
      <c r="D16" s="52" t="s">
        <v>416</v>
      </c>
      <c r="E16" s="47" t="s">
        <v>410</v>
      </c>
      <c r="F16" s="47">
        <v>30</v>
      </c>
      <c r="G16" s="47">
        <f t="shared" si="1"/>
        <v>144</v>
      </c>
      <c r="H16" s="47">
        <v>0.7</v>
      </c>
      <c r="I16" s="47">
        <f t="shared" si="0"/>
        <v>2.8</v>
      </c>
      <c r="J16" s="128">
        <f t="shared" si="2"/>
        <v>127.26</v>
      </c>
      <c r="K16" s="226"/>
    </row>
    <row r="17" spans="1:11" ht="12.75">
      <c r="A17" s="36"/>
      <c r="B17" s="36"/>
      <c r="C17" s="129">
        <v>3</v>
      </c>
      <c r="D17" s="52" t="s">
        <v>416</v>
      </c>
      <c r="E17" s="47" t="s">
        <v>411</v>
      </c>
      <c r="F17" s="47">
        <v>32</v>
      </c>
      <c r="G17" s="47">
        <f t="shared" si="1"/>
        <v>115.19999999999999</v>
      </c>
      <c r="H17" s="47">
        <v>0.7</v>
      </c>
      <c r="I17" s="47">
        <f t="shared" si="0"/>
        <v>2.0999999999999996</v>
      </c>
      <c r="J17" s="128">
        <f t="shared" si="2"/>
        <v>95.445</v>
      </c>
      <c r="K17" s="131"/>
    </row>
    <row r="18" spans="1:11" ht="12.75">
      <c r="A18" s="36"/>
      <c r="B18" s="36"/>
      <c r="C18" s="129">
        <v>4</v>
      </c>
      <c r="D18" s="52" t="s">
        <v>416</v>
      </c>
      <c r="E18" s="49" t="s">
        <v>412</v>
      </c>
      <c r="F18" s="47">
        <v>38</v>
      </c>
      <c r="G18" s="47">
        <f t="shared" si="1"/>
        <v>182.4</v>
      </c>
      <c r="H18" s="47">
        <v>0.7</v>
      </c>
      <c r="I18" s="47">
        <f t="shared" si="0"/>
        <v>2.8</v>
      </c>
      <c r="J18" s="128">
        <f t="shared" si="2"/>
        <v>127.26</v>
      </c>
      <c r="K18" s="131"/>
    </row>
    <row r="19" spans="1:11" ht="12.75">
      <c r="A19" s="36"/>
      <c r="B19" s="36"/>
      <c r="C19" s="129">
        <v>6</v>
      </c>
      <c r="D19" s="52" t="s">
        <v>416</v>
      </c>
      <c r="E19" s="49" t="s">
        <v>413</v>
      </c>
      <c r="F19" s="47">
        <v>38</v>
      </c>
      <c r="G19" s="47">
        <f t="shared" si="1"/>
        <v>273.6</v>
      </c>
      <c r="H19" s="47">
        <v>0.7</v>
      </c>
      <c r="I19" s="47">
        <f t="shared" si="0"/>
        <v>4.199999999999999</v>
      </c>
      <c r="J19" s="128">
        <f t="shared" si="2"/>
        <v>190.89</v>
      </c>
      <c r="K19" s="131"/>
    </row>
    <row r="20" spans="1:11" ht="12.75">
      <c r="A20" s="36"/>
      <c r="B20" s="36"/>
      <c r="C20" s="129">
        <v>1</v>
      </c>
      <c r="D20" s="52" t="s">
        <v>416</v>
      </c>
      <c r="E20" s="49" t="s">
        <v>414</v>
      </c>
      <c r="F20" s="47">
        <v>45</v>
      </c>
      <c r="G20" s="47">
        <f t="shared" si="1"/>
        <v>54</v>
      </c>
      <c r="H20" s="47">
        <v>0.7</v>
      </c>
      <c r="I20" s="47">
        <f t="shared" si="0"/>
        <v>0.7</v>
      </c>
      <c r="J20" s="128">
        <f t="shared" si="2"/>
        <v>31.815</v>
      </c>
      <c r="K20" s="131"/>
    </row>
    <row r="21" spans="1:11" ht="12.75">
      <c r="A21" s="36"/>
      <c r="B21" s="36"/>
      <c r="C21" s="129">
        <v>1</v>
      </c>
      <c r="D21" s="52" t="s">
        <v>416</v>
      </c>
      <c r="E21" s="49" t="s">
        <v>415</v>
      </c>
      <c r="F21" s="47">
        <v>85</v>
      </c>
      <c r="G21" s="47">
        <f t="shared" si="1"/>
        <v>102</v>
      </c>
      <c r="H21" s="47">
        <v>0.7</v>
      </c>
      <c r="I21" s="47">
        <f t="shared" si="0"/>
        <v>0.7</v>
      </c>
      <c r="J21" s="128">
        <f t="shared" si="2"/>
        <v>31.815</v>
      </c>
      <c r="K21" s="131"/>
    </row>
    <row r="22" spans="2:11" ht="12.75">
      <c r="B22" s="36"/>
      <c r="C22" s="127">
        <v>1</v>
      </c>
      <c r="D22" s="97" t="s">
        <v>291</v>
      </c>
      <c r="E22" s="47"/>
      <c r="F22" s="47">
        <v>145</v>
      </c>
      <c r="G22" s="47">
        <f t="shared" si="1"/>
        <v>174</v>
      </c>
      <c r="H22" s="47">
        <v>4</v>
      </c>
      <c r="I22" s="47">
        <f aca="true" t="shared" si="3" ref="I22:I29">C22*H22</f>
        <v>4</v>
      </c>
      <c r="J22" s="128">
        <f aca="true" t="shared" si="4" ref="J22:J29">(C22*H22)*$K$4</f>
        <v>181.8</v>
      </c>
      <c r="K22" s="131"/>
    </row>
    <row r="23" spans="2:11" ht="12.75">
      <c r="B23" s="36"/>
      <c r="C23" s="127">
        <v>1</v>
      </c>
      <c r="D23" s="97" t="s">
        <v>291</v>
      </c>
      <c r="E23" s="47"/>
      <c r="F23" s="47">
        <v>145</v>
      </c>
      <c r="G23" s="47">
        <f t="shared" si="1"/>
        <v>174</v>
      </c>
      <c r="H23" s="47">
        <v>4</v>
      </c>
      <c r="I23" s="47">
        <f t="shared" si="3"/>
        <v>4</v>
      </c>
      <c r="J23" s="128">
        <f t="shared" si="4"/>
        <v>181.8</v>
      </c>
      <c r="K23" s="131"/>
    </row>
    <row r="24" spans="2:11" ht="12.75">
      <c r="B24" s="36"/>
      <c r="C24" s="127">
        <v>1</v>
      </c>
      <c r="D24" s="97" t="s">
        <v>296</v>
      </c>
      <c r="E24" s="47"/>
      <c r="F24" s="47">
        <v>30</v>
      </c>
      <c r="G24" s="47">
        <f t="shared" si="1"/>
        <v>36</v>
      </c>
      <c r="H24" s="47">
        <v>2</v>
      </c>
      <c r="I24" s="47">
        <f t="shared" si="3"/>
        <v>2</v>
      </c>
      <c r="J24" s="128">
        <f t="shared" si="4"/>
        <v>90.9</v>
      </c>
      <c r="K24" s="131"/>
    </row>
    <row r="25" spans="2:11" ht="12.75">
      <c r="B25" s="36"/>
      <c r="C25" s="127">
        <v>1</v>
      </c>
      <c r="D25" s="97" t="s">
        <v>296</v>
      </c>
      <c r="E25" s="47"/>
      <c r="F25" s="47">
        <v>30</v>
      </c>
      <c r="G25" s="47">
        <f t="shared" si="1"/>
        <v>36</v>
      </c>
      <c r="H25" s="47">
        <v>2</v>
      </c>
      <c r="I25" s="47">
        <f t="shared" si="3"/>
        <v>2</v>
      </c>
      <c r="J25" s="128">
        <f t="shared" si="4"/>
        <v>90.9</v>
      </c>
      <c r="K25" s="131"/>
    </row>
    <row r="26" spans="2:11" ht="12.75">
      <c r="B26" s="36"/>
      <c r="C26" s="127">
        <v>1</v>
      </c>
      <c r="D26" s="97" t="s">
        <v>297</v>
      </c>
      <c r="E26" s="47"/>
      <c r="F26" s="47">
        <v>30</v>
      </c>
      <c r="G26" s="47">
        <f t="shared" si="1"/>
        <v>36</v>
      </c>
      <c r="H26" s="47">
        <v>2</v>
      </c>
      <c r="I26" s="47">
        <f t="shared" si="3"/>
        <v>2</v>
      </c>
      <c r="J26" s="128">
        <f t="shared" si="4"/>
        <v>90.9</v>
      </c>
      <c r="K26" s="131"/>
    </row>
    <row r="27" spans="2:11" ht="12.75">
      <c r="B27" s="36"/>
      <c r="C27" s="127">
        <v>1</v>
      </c>
      <c r="D27" s="97" t="s">
        <v>297</v>
      </c>
      <c r="E27" s="47"/>
      <c r="F27" s="47">
        <v>30</v>
      </c>
      <c r="G27" s="47">
        <f t="shared" si="1"/>
        <v>36</v>
      </c>
      <c r="H27" s="47">
        <v>2</v>
      </c>
      <c r="I27" s="47">
        <f t="shared" si="3"/>
        <v>2</v>
      </c>
      <c r="J27" s="128">
        <f t="shared" si="4"/>
        <v>90.9</v>
      </c>
      <c r="K27" s="131"/>
    </row>
    <row r="28" spans="1:11" ht="12.75">
      <c r="A28" s="36"/>
      <c r="B28" s="36"/>
      <c r="C28" s="127">
        <v>1</v>
      </c>
      <c r="D28" s="52" t="s">
        <v>474</v>
      </c>
      <c r="E28" s="47"/>
      <c r="F28" s="47">
        <v>100</v>
      </c>
      <c r="G28" s="47">
        <f t="shared" si="1"/>
        <v>120</v>
      </c>
      <c r="H28" s="47">
        <v>4</v>
      </c>
      <c r="I28" s="49">
        <f t="shared" si="3"/>
        <v>4</v>
      </c>
      <c r="J28" s="132">
        <f t="shared" si="4"/>
        <v>181.8</v>
      </c>
      <c r="K28" s="131"/>
    </row>
    <row r="29" spans="1:11" ht="12.75">
      <c r="A29" s="36"/>
      <c r="B29" s="36"/>
      <c r="C29" s="129">
        <v>3</v>
      </c>
      <c r="D29" s="52" t="s">
        <v>475</v>
      </c>
      <c r="E29" s="47"/>
      <c r="F29" s="47">
        <v>30</v>
      </c>
      <c r="G29" s="47">
        <f t="shared" si="1"/>
        <v>108</v>
      </c>
      <c r="H29" s="47">
        <v>2</v>
      </c>
      <c r="I29" s="49">
        <f t="shared" si="3"/>
        <v>6</v>
      </c>
      <c r="J29" s="132">
        <f t="shared" si="4"/>
        <v>272.70000000000005</v>
      </c>
      <c r="K29" s="131"/>
    </row>
    <row r="30" spans="1:11" ht="12.75">
      <c r="A30" s="36"/>
      <c r="B30" s="36"/>
      <c r="C30" s="129">
        <v>12</v>
      </c>
      <c r="D30" s="52" t="s">
        <v>551</v>
      </c>
      <c r="E30" s="47"/>
      <c r="F30" s="47">
        <v>125</v>
      </c>
      <c r="G30" s="47">
        <f t="shared" si="1"/>
        <v>1800</v>
      </c>
      <c r="H30" s="47">
        <v>1</v>
      </c>
      <c r="I30" s="49">
        <f>C30*H30</f>
        <v>12</v>
      </c>
      <c r="J30" s="132">
        <f>(C30*H30)*$K$4</f>
        <v>545.4000000000001</v>
      </c>
      <c r="K30" s="131"/>
    </row>
    <row r="31" spans="1:11" ht="12.75">
      <c r="A31" s="36"/>
      <c r="B31" s="36"/>
      <c r="C31" s="129"/>
      <c r="D31" s="52"/>
      <c r="E31" s="47"/>
      <c r="F31" s="47"/>
      <c r="G31" s="47">
        <f t="shared" si="1"/>
        <v>0</v>
      </c>
      <c r="H31" s="47"/>
      <c r="I31" s="49"/>
      <c r="J31" s="132"/>
      <c r="K31" s="131"/>
    </row>
    <row r="32" spans="1:11" ht="12.75">
      <c r="A32" s="36"/>
      <c r="B32" s="36"/>
      <c r="C32" s="127"/>
      <c r="D32" s="52"/>
      <c r="E32" s="47"/>
      <c r="F32" s="47"/>
      <c r="G32" s="47"/>
      <c r="H32" s="47"/>
      <c r="I32" s="47"/>
      <c r="J32" s="47"/>
      <c r="K32" s="131"/>
    </row>
    <row r="33" spans="1:11" ht="12.75">
      <c r="A33" s="36"/>
      <c r="B33" s="36"/>
      <c r="C33" s="127"/>
      <c r="D33" s="133" t="s">
        <v>399</v>
      </c>
      <c r="E33" s="99"/>
      <c r="F33" s="99"/>
      <c r="G33" s="99">
        <f>SUM(G4:G32)</f>
        <v>5416.8</v>
      </c>
      <c r="H33" s="99"/>
      <c r="I33" s="99">
        <f>SUM(I4:I32)</f>
        <v>121</v>
      </c>
      <c r="J33" s="134">
        <f>SUM(J4:J32)</f>
        <v>5499.449999999999</v>
      </c>
      <c r="K33" s="135"/>
    </row>
    <row r="34" spans="1:11" ht="12.75">
      <c r="A34" s="36"/>
      <c r="B34" s="36"/>
      <c r="C34" s="127"/>
      <c r="D34" s="133"/>
      <c r="E34" s="99"/>
      <c r="F34" s="99"/>
      <c r="G34" s="99"/>
      <c r="H34" s="99"/>
      <c r="I34" s="99"/>
      <c r="J34" s="134"/>
      <c r="K34" s="135"/>
    </row>
    <row r="35" spans="1:11" ht="12.75">
      <c r="A35" s="36"/>
      <c r="B35" s="36"/>
      <c r="C35" s="127"/>
      <c r="D35" s="133" t="s">
        <v>438</v>
      </c>
      <c r="E35" s="99"/>
      <c r="F35" s="99"/>
      <c r="G35" s="99"/>
      <c r="H35" s="47" t="s">
        <v>423</v>
      </c>
      <c r="I35" s="47" t="s">
        <v>422</v>
      </c>
      <c r="J35" s="47" t="s">
        <v>424</v>
      </c>
      <c r="K35" s="135"/>
    </row>
    <row r="36" spans="1:11" ht="12.75">
      <c r="A36" s="36"/>
      <c r="B36" s="36"/>
      <c r="C36" s="127"/>
      <c r="D36" s="99" t="s">
        <v>434</v>
      </c>
      <c r="E36" s="47" t="s">
        <v>204</v>
      </c>
      <c r="F36" s="47"/>
      <c r="G36" s="47"/>
      <c r="H36" s="47"/>
      <c r="I36" s="47"/>
      <c r="J36" s="47"/>
      <c r="K36" s="131"/>
    </row>
    <row r="37" spans="1:11" ht="12.75">
      <c r="A37" s="36"/>
      <c r="B37" s="36"/>
      <c r="C37" s="127">
        <v>1</v>
      </c>
      <c r="D37" s="97" t="s">
        <v>203</v>
      </c>
      <c r="E37" s="47">
        <v>15</v>
      </c>
      <c r="F37" s="47">
        <v>5</v>
      </c>
      <c r="G37" s="47">
        <f aca="true" t="shared" si="5" ref="G37:G61">F37*1.2*C37</f>
        <v>6</v>
      </c>
      <c r="H37" s="47">
        <v>2</v>
      </c>
      <c r="I37" s="47">
        <f aca="true" t="shared" si="6" ref="I37:I61">C37*H37</f>
        <v>2</v>
      </c>
      <c r="J37" s="128">
        <f aca="true" t="shared" si="7" ref="J37:J61">(C37*H37)*$K$4</f>
        <v>90.9</v>
      </c>
      <c r="K37" s="131"/>
    </row>
    <row r="38" spans="1:11" ht="12.75">
      <c r="A38" s="36"/>
      <c r="B38" s="36"/>
      <c r="C38" s="127">
        <v>1</v>
      </c>
      <c r="D38" s="97" t="s">
        <v>50</v>
      </c>
      <c r="E38" s="47">
        <v>2</v>
      </c>
      <c r="F38" s="47">
        <v>5</v>
      </c>
      <c r="G38" s="47">
        <f t="shared" si="5"/>
        <v>6</v>
      </c>
      <c r="H38" s="47">
        <v>1</v>
      </c>
      <c r="I38" s="47">
        <f t="shared" si="6"/>
        <v>1</v>
      </c>
      <c r="J38" s="128">
        <f t="shared" si="7"/>
        <v>45.45</v>
      </c>
      <c r="K38" s="131"/>
    </row>
    <row r="39" spans="1:11" ht="12.75">
      <c r="A39" s="36"/>
      <c r="B39" s="36"/>
      <c r="C39" s="127">
        <v>1</v>
      </c>
      <c r="D39" s="97" t="s">
        <v>208</v>
      </c>
      <c r="E39" s="47">
        <v>15</v>
      </c>
      <c r="F39" s="47">
        <v>5</v>
      </c>
      <c r="G39" s="47">
        <f t="shared" si="5"/>
        <v>6</v>
      </c>
      <c r="H39" s="47">
        <v>2</v>
      </c>
      <c r="I39" s="47">
        <f t="shared" si="6"/>
        <v>2</v>
      </c>
      <c r="J39" s="128">
        <f t="shared" si="7"/>
        <v>90.9</v>
      </c>
      <c r="K39" s="131"/>
    </row>
    <row r="40" spans="1:11" ht="12.75">
      <c r="A40" s="36"/>
      <c r="B40" s="36"/>
      <c r="C40" s="127">
        <v>1</v>
      </c>
      <c r="D40" s="97" t="s">
        <v>207</v>
      </c>
      <c r="E40" s="49">
        <v>15</v>
      </c>
      <c r="F40" s="47">
        <v>5</v>
      </c>
      <c r="G40" s="47">
        <f t="shared" si="5"/>
        <v>6</v>
      </c>
      <c r="H40" s="47">
        <v>2</v>
      </c>
      <c r="I40" s="47">
        <f t="shared" si="6"/>
        <v>2</v>
      </c>
      <c r="J40" s="128">
        <f t="shared" si="7"/>
        <v>90.9</v>
      </c>
      <c r="K40" s="131"/>
    </row>
    <row r="41" spans="1:11" ht="12.75">
      <c r="A41" s="36"/>
      <c r="B41" s="36"/>
      <c r="C41" s="127">
        <v>1</v>
      </c>
      <c r="D41" s="97" t="s">
        <v>124</v>
      </c>
      <c r="E41" s="49">
        <v>10</v>
      </c>
      <c r="F41" s="47">
        <v>5</v>
      </c>
      <c r="G41" s="47">
        <f t="shared" si="5"/>
        <v>6</v>
      </c>
      <c r="H41" s="47">
        <v>2</v>
      </c>
      <c r="I41" s="47">
        <f t="shared" si="6"/>
        <v>2</v>
      </c>
      <c r="J41" s="128">
        <f t="shared" si="7"/>
        <v>90.9</v>
      </c>
      <c r="K41" s="131"/>
    </row>
    <row r="42" spans="1:11" ht="12.75">
      <c r="A42" s="36"/>
      <c r="B42" s="36"/>
      <c r="C42" s="127">
        <v>1</v>
      </c>
      <c r="D42" s="97" t="s">
        <v>125</v>
      </c>
      <c r="E42" s="49">
        <v>10</v>
      </c>
      <c r="F42" s="47">
        <v>5</v>
      </c>
      <c r="G42" s="47">
        <f t="shared" si="5"/>
        <v>6</v>
      </c>
      <c r="H42" s="47">
        <v>2</v>
      </c>
      <c r="I42" s="47">
        <f t="shared" si="6"/>
        <v>2</v>
      </c>
      <c r="J42" s="128">
        <f t="shared" si="7"/>
        <v>90.9</v>
      </c>
      <c r="K42" s="131"/>
    </row>
    <row r="43" spans="1:11" ht="12.75">
      <c r="A43" s="36"/>
      <c r="B43" s="36"/>
      <c r="C43" s="127">
        <v>1</v>
      </c>
      <c r="D43" s="97" t="s">
        <v>209</v>
      </c>
      <c r="E43" s="49">
        <v>1.5</v>
      </c>
      <c r="F43" s="47">
        <v>5</v>
      </c>
      <c r="G43" s="47">
        <f t="shared" si="5"/>
        <v>6</v>
      </c>
      <c r="H43" s="47">
        <v>1</v>
      </c>
      <c r="I43" s="47">
        <f t="shared" si="6"/>
        <v>1</v>
      </c>
      <c r="J43" s="128">
        <f t="shared" si="7"/>
        <v>45.45</v>
      </c>
      <c r="K43" s="131"/>
    </row>
    <row r="44" spans="1:11" ht="12.75">
      <c r="A44" s="36"/>
      <c r="B44" s="36"/>
      <c r="C44" s="127">
        <v>1</v>
      </c>
      <c r="D44" s="97" t="s">
        <v>210</v>
      </c>
      <c r="E44" s="49">
        <v>1.5</v>
      </c>
      <c r="F44" s="47">
        <v>5</v>
      </c>
      <c r="G44" s="47">
        <f t="shared" si="5"/>
        <v>6</v>
      </c>
      <c r="H44" s="47">
        <v>1</v>
      </c>
      <c r="I44" s="47">
        <f t="shared" si="6"/>
        <v>1</v>
      </c>
      <c r="J44" s="128">
        <f t="shared" si="7"/>
        <v>45.45</v>
      </c>
      <c r="K44" s="131"/>
    </row>
    <row r="45" spans="1:11" ht="12.75">
      <c r="A45" s="36"/>
      <c r="B45" s="36"/>
      <c r="C45" s="127">
        <v>1</v>
      </c>
      <c r="D45" s="97" t="s">
        <v>211</v>
      </c>
      <c r="E45" s="49">
        <v>1</v>
      </c>
      <c r="F45" s="47">
        <v>5</v>
      </c>
      <c r="G45" s="47">
        <f t="shared" si="5"/>
        <v>6</v>
      </c>
      <c r="H45" s="47">
        <v>1</v>
      </c>
      <c r="I45" s="47">
        <f t="shared" si="6"/>
        <v>1</v>
      </c>
      <c r="J45" s="128">
        <f t="shared" si="7"/>
        <v>45.45</v>
      </c>
      <c r="K45" s="131"/>
    </row>
    <row r="46" spans="1:11" ht="12.75">
      <c r="A46" s="36"/>
      <c r="B46" s="36"/>
      <c r="C46" s="127">
        <v>1</v>
      </c>
      <c r="D46" s="97" t="s">
        <v>128</v>
      </c>
      <c r="E46" s="49">
        <v>15</v>
      </c>
      <c r="F46" s="47">
        <v>5</v>
      </c>
      <c r="G46" s="47">
        <f t="shared" si="5"/>
        <v>6</v>
      </c>
      <c r="H46" s="47">
        <v>2</v>
      </c>
      <c r="I46" s="47">
        <f t="shared" si="6"/>
        <v>2</v>
      </c>
      <c r="J46" s="128">
        <f t="shared" si="7"/>
        <v>90.9</v>
      </c>
      <c r="K46" s="131"/>
    </row>
    <row r="47" spans="1:11" ht="12.75">
      <c r="A47" s="36"/>
      <c r="B47" s="36"/>
      <c r="C47" s="127">
        <v>1</v>
      </c>
      <c r="D47" s="97" t="s">
        <v>129</v>
      </c>
      <c r="E47" s="49">
        <v>15</v>
      </c>
      <c r="F47" s="47">
        <v>5</v>
      </c>
      <c r="G47" s="47">
        <f t="shared" si="5"/>
        <v>6</v>
      </c>
      <c r="H47" s="47">
        <v>2</v>
      </c>
      <c r="I47" s="47">
        <f t="shared" si="6"/>
        <v>2</v>
      </c>
      <c r="J47" s="128">
        <f t="shared" si="7"/>
        <v>90.9</v>
      </c>
      <c r="K47" s="131"/>
    </row>
    <row r="48" spans="1:11" ht="12.75">
      <c r="A48" s="36"/>
      <c r="B48" s="36"/>
      <c r="C48" s="127">
        <v>1</v>
      </c>
      <c r="D48" s="97" t="s">
        <v>212</v>
      </c>
      <c r="E48" s="49">
        <v>1</v>
      </c>
      <c r="F48" s="47">
        <v>5</v>
      </c>
      <c r="G48" s="47">
        <f t="shared" si="5"/>
        <v>6</v>
      </c>
      <c r="H48" s="47">
        <v>1</v>
      </c>
      <c r="I48" s="47">
        <f t="shared" si="6"/>
        <v>1</v>
      </c>
      <c r="J48" s="128">
        <f t="shared" si="7"/>
        <v>45.45</v>
      </c>
      <c r="K48" s="131"/>
    </row>
    <row r="49" spans="1:11" ht="12.75">
      <c r="A49" s="36"/>
      <c r="B49" s="36"/>
      <c r="C49" s="127">
        <v>1</v>
      </c>
      <c r="D49" s="97" t="s">
        <v>131</v>
      </c>
      <c r="E49" s="49">
        <v>15</v>
      </c>
      <c r="F49" s="47">
        <v>5</v>
      </c>
      <c r="G49" s="47">
        <f t="shared" si="5"/>
        <v>6</v>
      </c>
      <c r="H49" s="47">
        <v>2</v>
      </c>
      <c r="I49" s="47">
        <f t="shared" si="6"/>
        <v>2</v>
      </c>
      <c r="J49" s="128">
        <f t="shared" si="7"/>
        <v>90.9</v>
      </c>
      <c r="K49" s="131"/>
    </row>
    <row r="50" spans="1:11" ht="12.75">
      <c r="A50" s="36"/>
      <c r="B50" s="36"/>
      <c r="C50" s="127">
        <v>1</v>
      </c>
      <c r="D50" s="97" t="s">
        <v>213</v>
      </c>
      <c r="E50" s="49">
        <v>100</v>
      </c>
      <c r="F50" s="47">
        <v>30</v>
      </c>
      <c r="G50" s="47">
        <f t="shared" si="5"/>
        <v>36</v>
      </c>
      <c r="H50" s="47">
        <v>5</v>
      </c>
      <c r="I50" s="47">
        <f t="shared" si="6"/>
        <v>5</v>
      </c>
      <c r="J50" s="128">
        <f t="shared" si="7"/>
        <v>227.25</v>
      </c>
      <c r="K50" s="131"/>
    </row>
    <row r="51" spans="1:11" ht="12.75">
      <c r="A51" s="36"/>
      <c r="B51" s="36"/>
      <c r="C51" s="127">
        <v>1</v>
      </c>
      <c r="D51" s="97" t="s">
        <v>214</v>
      </c>
      <c r="E51" s="49">
        <v>1</v>
      </c>
      <c r="F51" s="47">
        <v>5</v>
      </c>
      <c r="G51" s="47">
        <f t="shared" si="5"/>
        <v>6</v>
      </c>
      <c r="H51" s="47">
        <v>1</v>
      </c>
      <c r="I51" s="47">
        <f t="shared" si="6"/>
        <v>1</v>
      </c>
      <c r="J51" s="128">
        <f t="shared" si="7"/>
        <v>45.45</v>
      </c>
      <c r="K51" s="131"/>
    </row>
    <row r="52" spans="1:11" ht="12.75">
      <c r="A52" s="36"/>
      <c r="B52" s="36"/>
      <c r="C52" s="127">
        <v>1</v>
      </c>
      <c r="D52" s="97" t="s">
        <v>215</v>
      </c>
      <c r="E52" s="49">
        <v>10</v>
      </c>
      <c r="F52" s="47">
        <v>5</v>
      </c>
      <c r="G52" s="47">
        <f t="shared" si="5"/>
        <v>6</v>
      </c>
      <c r="H52" s="47">
        <v>2</v>
      </c>
      <c r="I52" s="47">
        <f t="shared" si="6"/>
        <v>2</v>
      </c>
      <c r="J52" s="128">
        <f t="shared" si="7"/>
        <v>90.9</v>
      </c>
      <c r="K52" s="131"/>
    </row>
    <row r="53" spans="1:11" ht="12.75">
      <c r="A53" s="36"/>
      <c r="B53" s="36"/>
      <c r="C53" s="127">
        <v>1</v>
      </c>
      <c r="D53" s="97" t="s">
        <v>157</v>
      </c>
      <c r="E53" s="49">
        <v>10</v>
      </c>
      <c r="F53" s="47">
        <v>5</v>
      </c>
      <c r="G53" s="47">
        <f t="shared" si="5"/>
        <v>6</v>
      </c>
      <c r="H53" s="47">
        <v>2</v>
      </c>
      <c r="I53" s="47">
        <f t="shared" si="6"/>
        <v>2</v>
      </c>
      <c r="J53" s="128">
        <f t="shared" si="7"/>
        <v>90.9</v>
      </c>
      <c r="K53" s="131"/>
    </row>
    <row r="54" spans="1:11" ht="12.75">
      <c r="A54" s="36"/>
      <c r="B54" s="36"/>
      <c r="C54" s="127">
        <v>1</v>
      </c>
      <c r="D54" s="97" t="s">
        <v>216</v>
      </c>
      <c r="E54" s="49">
        <v>1</v>
      </c>
      <c r="F54" s="47">
        <v>5</v>
      </c>
      <c r="G54" s="47">
        <f t="shared" si="5"/>
        <v>6</v>
      </c>
      <c r="H54" s="47">
        <v>1</v>
      </c>
      <c r="I54" s="47">
        <f t="shared" si="6"/>
        <v>1</v>
      </c>
      <c r="J54" s="128">
        <f t="shared" si="7"/>
        <v>45.45</v>
      </c>
      <c r="K54" s="131"/>
    </row>
    <row r="55" spans="1:11" ht="12.75">
      <c r="A55" s="36"/>
      <c r="B55" s="36"/>
      <c r="C55" s="127">
        <v>1</v>
      </c>
      <c r="D55" s="97" t="s">
        <v>217</v>
      </c>
      <c r="E55" s="49">
        <v>1</v>
      </c>
      <c r="F55" s="47">
        <v>5</v>
      </c>
      <c r="G55" s="47">
        <f t="shared" si="5"/>
        <v>6</v>
      </c>
      <c r="H55" s="47">
        <v>1</v>
      </c>
      <c r="I55" s="47">
        <f t="shared" si="6"/>
        <v>1</v>
      </c>
      <c r="J55" s="128">
        <f t="shared" si="7"/>
        <v>45.45</v>
      </c>
      <c r="K55" s="131"/>
    </row>
    <row r="56" spans="1:11" ht="12.75">
      <c r="A56" s="36"/>
      <c r="B56" s="36"/>
      <c r="C56" s="127">
        <v>1</v>
      </c>
      <c r="D56" s="97" t="s">
        <v>218</v>
      </c>
      <c r="E56" s="49">
        <v>5</v>
      </c>
      <c r="F56" s="47">
        <v>5</v>
      </c>
      <c r="G56" s="47">
        <f t="shared" si="5"/>
        <v>6</v>
      </c>
      <c r="H56" s="47">
        <v>1</v>
      </c>
      <c r="I56" s="47">
        <f t="shared" si="6"/>
        <v>1</v>
      </c>
      <c r="J56" s="128">
        <f t="shared" si="7"/>
        <v>45.45</v>
      </c>
      <c r="K56" s="131"/>
    </row>
    <row r="57" spans="1:11" ht="12.75">
      <c r="A57" s="36"/>
      <c r="B57" s="36"/>
      <c r="C57" s="127">
        <v>1</v>
      </c>
      <c r="D57" s="97" t="s">
        <v>226</v>
      </c>
      <c r="E57" s="49">
        <v>5</v>
      </c>
      <c r="F57" s="47">
        <v>5</v>
      </c>
      <c r="G57" s="47">
        <f t="shared" si="5"/>
        <v>6</v>
      </c>
      <c r="H57" s="47">
        <v>1</v>
      </c>
      <c r="I57" s="47">
        <f t="shared" si="6"/>
        <v>1</v>
      </c>
      <c r="J57" s="128">
        <f t="shared" si="7"/>
        <v>45.45</v>
      </c>
      <c r="K57" s="131"/>
    </row>
    <row r="58" spans="1:11" ht="12.75">
      <c r="A58" s="36"/>
      <c r="B58" s="36"/>
      <c r="C58" s="127">
        <v>1</v>
      </c>
      <c r="D58" s="97" t="s">
        <v>219</v>
      </c>
      <c r="E58" s="49">
        <v>20</v>
      </c>
      <c r="F58" s="47">
        <v>10</v>
      </c>
      <c r="G58" s="47">
        <f t="shared" si="5"/>
        <v>12</v>
      </c>
      <c r="H58" s="47">
        <v>2</v>
      </c>
      <c r="I58" s="47">
        <f t="shared" si="6"/>
        <v>2</v>
      </c>
      <c r="J58" s="128">
        <f t="shared" si="7"/>
        <v>90.9</v>
      </c>
      <c r="K58" s="131"/>
    </row>
    <row r="59" spans="1:11" ht="12.75">
      <c r="A59" s="36"/>
      <c r="B59" s="36"/>
      <c r="C59" s="127">
        <v>1</v>
      </c>
      <c r="D59" s="97" t="s">
        <v>220</v>
      </c>
      <c r="E59" s="49">
        <v>0.5</v>
      </c>
      <c r="F59" s="47">
        <v>5</v>
      </c>
      <c r="G59" s="47">
        <f t="shared" si="5"/>
        <v>6</v>
      </c>
      <c r="H59" s="47">
        <v>1</v>
      </c>
      <c r="I59" s="47">
        <f t="shared" si="6"/>
        <v>1</v>
      </c>
      <c r="J59" s="128">
        <f t="shared" si="7"/>
        <v>45.45</v>
      </c>
      <c r="K59" s="131"/>
    </row>
    <row r="60" spans="1:11" ht="12.75">
      <c r="A60" s="36"/>
      <c r="B60" s="36"/>
      <c r="C60" s="127">
        <v>1</v>
      </c>
      <c r="D60" s="97" t="s">
        <v>221</v>
      </c>
      <c r="E60" s="49">
        <v>3</v>
      </c>
      <c r="F60" s="47">
        <v>5</v>
      </c>
      <c r="G60" s="47">
        <f t="shared" si="5"/>
        <v>6</v>
      </c>
      <c r="H60" s="47">
        <v>1</v>
      </c>
      <c r="I60" s="47">
        <f t="shared" si="6"/>
        <v>1</v>
      </c>
      <c r="J60" s="128">
        <f t="shared" si="7"/>
        <v>45.45</v>
      </c>
      <c r="K60" s="131"/>
    </row>
    <row r="61" spans="1:11" ht="12.75">
      <c r="A61" s="36"/>
      <c r="B61" s="36"/>
      <c r="C61" s="127">
        <v>1</v>
      </c>
      <c r="D61" s="52" t="s">
        <v>435</v>
      </c>
      <c r="E61" s="49">
        <v>2</v>
      </c>
      <c r="F61" s="47">
        <v>5</v>
      </c>
      <c r="G61" s="47">
        <f t="shared" si="5"/>
        <v>6</v>
      </c>
      <c r="H61" s="47">
        <v>1</v>
      </c>
      <c r="I61" s="47">
        <f t="shared" si="6"/>
        <v>1</v>
      </c>
      <c r="J61" s="128">
        <f t="shared" si="7"/>
        <v>45.45</v>
      </c>
      <c r="K61" s="131"/>
    </row>
    <row r="62" spans="1:11" ht="12.75">
      <c r="A62" s="36"/>
      <c r="B62" s="36"/>
      <c r="C62" s="127"/>
      <c r="D62" s="133" t="s">
        <v>399</v>
      </c>
      <c r="E62" s="99"/>
      <c r="F62" s="99"/>
      <c r="G62" s="99">
        <f>SUM(G36:G61)</f>
        <v>186</v>
      </c>
      <c r="H62" s="99"/>
      <c r="I62" s="99">
        <f>SUM(I37:I61)</f>
        <v>40</v>
      </c>
      <c r="J62" s="134">
        <f>SUM(J37:J61)</f>
        <v>1818.000000000001</v>
      </c>
      <c r="K62" s="135"/>
    </row>
    <row r="63" spans="1:11" ht="12.75">
      <c r="A63" s="36"/>
      <c r="B63" s="36"/>
      <c r="C63" s="136"/>
      <c r="D63" s="52"/>
      <c r="E63" s="47"/>
      <c r="F63" s="47"/>
      <c r="G63" s="47"/>
      <c r="H63" s="47"/>
      <c r="I63" s="47"/>
      <c r="J63" s="47"/>
      <c r="K63" s="131"/>
    </row>
    <row r="64" spans="1:11" ht="12.75">
      <c r="A64" s="36"/>
      <c r="B64" s="36"/>
      <c r="C64" s="136"/>
      <c r="D64" s="52"/>
      <c r="E64" s="47"/>
      <c r="F64" s="47"/>
      <c r="G64" s="47"/>
      <c r="H64" s="47"/>
      <c r="I64" s="47"/>
      <c r="J64" s="47"/>
      <c r="K64" s="131"/>
    </row>
    <row r="65" spans="1:11" ht="12.75">
      <c r="A65" s="36"/>
      <c r="B65" s="36"/>
      <c r="C65" s="136"/>
      <c r="D65" s="137" t="s">
        <v>436</v>
      </c>
      <c r="E65" s="47"/>
      <c r="F65" s="47"/>
      <c r="G65" s="47"/>
      <c r="H65" s="47" t="s">
        <v>423</v>
      </c>
      <c r="I65" s="47" t="s">
        <v>422</v>
      </c>
      <c r="J65" s="47" t="s">
        <v>424</v>
      </c>
      <c r="K65" s="131"/>
    </row>
    <row r="66" spans="1:11" ht="12.75">
      <c r="A66" s="36"/>
      <c r="B66" s="36"/>
      <c r="C66" s="127">
        <v>1</v>
      </c>
      <c r="D66" s="97" t="s">
        <v>203</v>
      </c>
      <c r="E66" s="47">
        <v>15</v>
      </c>
      <c r="F66" s="47"/>
      <c r="G66" s="47"/>
      <c r="H66" s="47">
        <v>3</v>
      </c>
      <c r="I66" s="47">
        <f aca="true" t="shared" si="8" ref="I66:I90">C66*H66</f>
        <v>3</v>
      </c>
      <c r="J66" s="128">
        <f aca="true" t="shared" si="9" ref="J66:J90">(C66*H66)*$K$4</f>
        <v>136.35000000000002</v>
      </c>
      <c r="K66" s="131"/>
    </row>
    <row r="67" spans="1:11" ht="12.75">
      <c r="A67" s="36"/>
      <c r="B67" s="36"/>
      <c r="C67" s="127">
        <v>1</v>
      </c>
      <c r="D67" s="97" t="s">
        <v>50</v>
      </c>
      <c r="E67" s="47">
        <v>2</v>
      </c>
      <c r="F67" s="47"/>
      <c r="G67" s="47"/>
      <c r="H67" s="47">
        <v>2</v>
      </c>
      <c r="I67" s="47">
        <f t="shared" si="8"/>
        <v>2</v>
      </c>
      <c r="J67" s="128">
        <f t="shared" si="9"/>
        <v>90.9</v>
      </c>
      <c r="K67" s="131"/>
    </row>
    <row r="68" spans="1:11" ht="12.75">
      <c r="A68" s="36"/>
      <c r="B68" s="36"/>
      <c r="C68" s="127">
        <v>1</v>
      </c>
      <c r="D68" s="97" t="s">
        <v>208</v>
      </c>
      <c r="E68" s="47">
        <v>15</v>
      </c>
      <c r="F68" s="47"/>
      <c r="G68" s="47"/>
      <c r="H68" s="47">
        <v>3</v>
      </c>
      <c r="I68" s="47">
        <f t="shared" si="8"/>
        <v>3</v>
      </c>
      <c r="J68" s="128">
        <f t="shared" si="9"/>
        <v>136.35000000000002</v>
      </c>
      <c r="K68" s="131"/>
    </row>
    <row r="69" spans="1:11" ht="12.75">
      <c r="A69" s="36"/>
      <c r="B69" s="36"/>
      <c r="C69" s="127">
        <v>1</v>
      </c>
      <c r="D69" s="97" t="s">
        <v>207</v>
      </c>
      <c r="E69" s="49">
        <v>15</v>
      </c>
      <c r="F69" s="47"/>
      <c r="G69" s="47"/>
      <c r="H69" s="47">
        <v>3</v>
      </c>
      <c r="I69" s="47">
        <f t="shared" si="8"/>
        <v>3</v>
      </c>
      <c r="J69" s="128">
        <f t="shared" si="9"/>
        <v>136.35000000000002</v>
      </c>
      <c r="K69" s="131"/>
    </row>
    <row r="70" spans="1:11" ht="12.75">
      <c r="A70" s="36"/>
      <c r="B70" s="36"/>
      <c r="C70" s="127">
        <v>1</v>
      </c>
      <c r="D70" s="97" t="s">
        <v>124</v>
      </c>
      <c r="E70" s="49">
        <v>10</v>
      </c>
      <c r="F70" s="47"/>
      <c r="G70" s="47"/>
      <c r="H70" s="47">
        <v>3</v>
      </c>
      <c r="I70" s="47">
        <f t="shared" si="8"/>
        <v>3</v>
      </c>
      <c r="J70" s="128">
        <f t="shared" si="9"/>
        <v>136.35000000000002</v>
      </c>
      <c r="K70" s="131"/>
    </row>
    <row r="71" spans="1:11" ht="12.75">
      <c r="A71" s="36"/>
      <c r="B71" s="36"/>
      <c r="C71" s="127">
        <v>1</v>
      </c>
      <c r="D71" s="97" t="s">
        <v>125</v>
      </c>
      <c r="E71" s="49">
        <v>10</v>
      </c>
      <c r="F71" s="47"/>
      <c r="G71" s="47"/>
      <c r="H71" s="47">
        <v>3</v>
      </c>
      <c r="I71" s="47">
        <f t="shared" si="8"/>
        <v>3</v>
      </c>
      <c r="J71" s="128">
        <f t="shared" si="9"/>
        <v>136.35000000000002</v>
      </c>
      <c r="K71" s="131"/>
    </row>
    <row r="72" spans="1:11" ht="12.75">
      <c r="A72" s="36"/>
      <c r="B72" s="36"/>
      <c r="C72" s="127">
        <v>1</v>
      </c>
      <c r="D72" s="97" t="s">
        <v>209</v>
      </c>
      <c r="E72" s="49">
        <v>1.5</v>
      </c>
      <c r="F72" s="47"/>
      <c r="G72" s="47"/>
      <c r="H72" s="47">
        <v>2</v>
      </c>
      <c r="I72" s="47">
        <f t="shared" si="8"/>
        <v>2</v>
      </c>
      <c r="J72" s="128">
        <f t="shared" si="9"/>
        <v>90.9</v>
      </c>
      <c r="K72" s="131"/>
    </row>
    <row r="73" spans="1:11" ht="12.75">
      <c r="A73" s="36"/>
      <c r="B73" s="36"/>
      <c r="C73" s="127">
        <v>1</v>
      </c>
      <c r="D73" s="97" t="s">
        <v>210</v>
      </c>
      <c r="E73" s="49">
        <v>1.5</v>
      </c>
      <c r="F73" s="47"/>
      <c r="G73" s="47"/>
      <c r="H73" s="47">
        <v>2</v>
      </c>
      <c r="I73" s="47">
        <f t="shared" si="8"/>
        <v>2</v>
      </c>
      <c r="J73" s="128">
        <f t="shared" si="9"/>
        <v>90.9</v>
      </c>
      <c r="K73" s="131"/>
    </row>
    <row r="74" spans="1:11" ht="12.75">
      <c r="A74" s="36"/>
      <c r="B74" s="36"/>
      <c r="C74" s="127">
        <v>1</v>
      </c>
      <c r="D74" s="97" t="s">
        <v>211</v>
      </c>
      <c r="E74" s="49">
        <v>1</v>
      </c>
      <c r="F74" s="47"/>
      <c r="G74" s="47"/>
      <c r="H74" s="47">
        <v>2</v>
      </c>
      <c r="I74" s="47">
        <f t="shared" si="8"/>
        <v>2</v>
      </c>
      <c r="J74" s="128">
        <f t="shared" si="9"/>
        <v>90.9</v>
      </c>
      <c r="K74" s="131"/>
    </row>
    <row r="75" spans="1:11" ht="12.75">
      <c r="A75" s="36"/>
      <c r="B75" s="36"/>
      <c r="C75" s="127">
        <v>1</v>
      </c>
      <c r="D75" s="97" t="s">
        <v>128</v>
      </c>
      <c r="E75" s="49">
        <v>15</v>
      </c>
      <c r="F75" s="47"/>
      <c r="G75" s="47"/>
      <c r="H75" s="47">
        <v>3</v>
      </c>
      <c r="I75" s="47">
        <f t="shared" si="8"/>
        <v>3</v>
      </c>
      <c r="J75" s="128">
        <f t="shared" si="9"/>
        <v>136.35000000000002</v>
      </c>
      <c r="K75" s="131"/>
    </row>
    <row r="76" spans="1:11" ht="12.75">
      <c r="A76" s="36"/>
      <c r="B76" s="36"/>
      <c r="C76" s="127">
        <v>1</v>
      </c>
      <c r="D76" s="97" t="s">
        <v>129</v>
      </c>
      <c r="E76" s="49">
        <v>15</v>
      </c>
      <c r="F76" s="47"/>
      <c r="G76" s="47"/>
      <c r="H76" s="47">
        <v>3</v>
      </c>
      <c r="I76" s="47">
        <f t="shared" si="8"/>
        <v>3</v>
      </c>
      <c r="J76" s="128">
        <f t="shared" si="9"/>
        <v>136.35000000000002</v>
      </c>
      <c r="K76" s="131"/>
    </row>
    <row r="77" spans="1:11" ht="12.75">
      <c r="A77" s="36"/>
      <c r="B77" s="36"/>
      <c r="C77" s="127">
        <v>1</v>
      </c>
      <c r="D77" s="97" t="s">
        <v>212</v>
      </c>
      <c r="E77" s="49">
        <v>1</v>
      </c>
      <c r="F77" s="47"/>
      <c r="G77" s="47"/>
      <c r="H77" s="47">
        <v>1</v>
      </c>
      <c r="I77" s="47">
        <f t="shared" si="8"/>
        <v>1</v>
      </c>
      <c r="J77" s="128">
        <f t="shared" si="9"/>
        <v>45.45</v>
      </c>
      <c r="K77" s="131"/>
    </row>
    <row r="78" spans="1:11" ht="12.75">
      <c r="A78" s="36"/>
      <c r="B78" s="36"/>
      <c r="C78" s="127">
        <v>1</v>
      </c>
      <c r="D78" s="97" t="s">
        <v>131</v>
      </c>
      <c r="E78" s="49">
        <v>15</v>
      </c>
      <c r="F78" s="47"/>
      <c r="G78" s="47"/>
      <c r="H78" s="47">
        <v>3</v>
      </c>
      <c r="I78" s="47">
        <f t="shared" si="8"/>
        <v>3</v>
      </c>
      <c r="J78" s="128">
        <f t="shared" si="9"/>
        <v>136.35000000000002</v>
      </c>
      <c r="K78" s="131"/>
    </row>
    <row r="79" spans="1:11" ht="12.75">
      <c r="A79" s="36"/>
      <c r="B79" s="36"/>
      <c r="C79" s="127">
        <v>1</v>
      </c>
      <c r="D79" s="97" t="s">
        <v>213</v>
      </c>
      <c r="E79" s="49">
        <v>100</v>
      </c>
      <c r="F79" s="47"/>
      <c r="G79" s="47"/>
      <c r="H79" s="47">
        <v>5</v>
      </c>
      <c r="I79" s="47">
        <f t="shared" si="8"/>
        <v>5</v>
      </c>
      <c r="J79" s="128">
        <f t="shared" si="9"/>
        <v>227.25</v>
      </c>
      <c r="K79" s="131"/>
    </row>
    <row r="80" spans="1:11" ht="12.75">
      <c r="A80" s="36"/>
      <c r="B80" s="36"/>
      <c r="C80" s="127">
        <v>1</v>
      </c>
      <c r="D80" s="97" t="s">
        <v>214</v>
      </c>
      <c r="E80" s="49">
        <v>1</v>
      </c>
      <c r="F80" s="47"/>
      <c r="G80" s="47"/>
      <c r="H80" s="47">
        <v>2</v>
      </c>
      <c r="I80" s="47">
        <f t="shared" si="8"/>
        <v>2</v>
      </c>
      <c r="J80" s="128">
        <f t="shared" si="9"/>
        <v>90.9</v>
      </c>
      <c r="K80" s="131"/>
    </row>
    <row r="81" spans="1:11" ht="12.75">
      <c r="A81" s="36"/>
      <c r="B81" s="36"/>
      <c r="C81" s="127">
        <v>1</v>
      </c>
      <c r="D81" s="97" t="s">
        <v>215</v>
      </c>
      <c r="E81" s="49">
        <v>10</v>
      </c>
      <c r="F81" s="47"/>
      <c r="G81" s="47"/>
      <c r="H81" s="47">
        <v>3</v>
      </c>
      <c r="I81" s="47">
        <f t="shared" si="8"/>
        <v>3</v>
      </c>
      <c r="J81" s="128">
        <f t="shared" si="9"/>
        <v>136.35000000000002</v>
      </c>
      <c r="K81" s="131"/>
    </row>
    <row r="82" spans="1:11" ht="12.75">
      <c r="A82" s="36"/>
      <c r="B82" s="36"/>
      <c r="C82" s="127">
        <v>1</v>
      </c>
      <c r="D82" s="97" t="s">
        <v>157</v>
      </c>
      <c r="E82" s="49">
        <v>10</v>
      </c>
      <c r="F82" s="47"/>
      <c r="G82" s="47"/>
      <c r="H82" s="47">
        <v>3</v>
      </c>
      <c r="I82" s="47">
        <f t="shared" si="8"/>
        <v>3</v>
      </c>
      <c r="J82" s="128">
        <f t="shared" si="9"/>
        <v>136.35000000000002</v>
      </c>
      <c r="K82" s="131"/>
    </row>
    <row r="83" spans="1:11" ht="12.75">
      <c r="A83" s="36"/>
      <c r="B83" s="36"/>
      <c r="C83" s="127">
        <v>1</v>
      </c>
      <c r="D83" s="97" t="s">
        <v>216</v>
      </c>
      <c r="E83" s="49">
        <v>1</v>
      </c>
      <c r="F83" s="47"/>
      <c r="G83" s="47"/>
      <c r="H83" s="47">
        <v>2</v>
      </c>
      <c r="I83" s="47">
        <f t="shared" si="8"/>
        <v>2</v>
      </c>
      <c r="J83" s="128">
        <f t="shared" si="9"/>
        <v>90.9</v>
      </c>
      <c r="K83" s="131"/>
    </row>
    <row r="84" spans="1:11" ht="12.75">
      <c r="A84" s="36"/>
      <c r="B84" s="36"/>
      <c r="C84" s="127">
        <v>1</v>
      </c>
      <c r="D84" s="97" t="s">
        <v>217</v>
      </c>
      <c r="E84" s="49">
        <v>1</v>
      </c>
      <c r="F84" s="47"/>
      <c r="G84" s="47"/>
      <c r="H84" s="47">
        <v>2</v>
      </c>
      <c r="I84" s="47">
        <f t="shared" si="8"/>
        <v>2</v>
      </c>
      <c r="J84" s="128">
        <f t="shared" si="9"/>
        <v>90.9</v>
      </c>
      <c r="K84" s="131"/>
    </row>
    <row r="85" spans="1:11" ht="12.75">
      <c r="A85" s="36"/>
      <c r="B85" s="36"/>
      <c r="C85" s="127">
        <v>1</v>
      </c>
      <c r="D85" s="97" t="s">
        <v>218</v>
      </c>
      <c r="E85" s="49">
        <v>5</v>
      </c>
      <c r="F85" s="47"/>
      <c r="G85" s="47"/>
      <c r="H85" s="47">
        <v>2</v>
      </c>
      <c r="I85" s="47">
        <f t="shared" si="8"/>
        <v>2</v>
      </c>
      <c r="J85" s="128">
        <f t="shared" si="9"/>
        <v>90.9</v>
      </c>
      <c r="K85" s="131"/>
    </row>
    <row r="86" spans="1:11" ht="12.75">
      <c r="A86" s="36"/>
      <c r="B86" s="36"/>
      <c r="C86" s="127">
        <v>1</v>
      </c>
      <c r="D86" s="97" t="s">
        <v>226</v>
      </c>
      <c r="E86" s="49">
        <v>5</v>
      </c>
      <c r="F86" s="47"/>
      <c r="G86" s="47"/>
      <c r="H86" s="47">
        <v>2</v>
      </c>
      <c r="I86" s="47">
        <f t="shared" si="8"/>
        <v>2</v>
      </c>
      <c r="J86" s="128">
        <f t="shared" si="9"/>
        <v>90.9</v>
      </c>
      <c r="K86" s="131"/>
    </row>
    <row r="87" spans="1:11" ht="12.75">
      <c r="A87" s="36"/>
      <c r="B87" s="36"/>
      <c r="C87" s="127">
        <v>1</v>
      </c>
      <c r="D87" s="97" t="s">
        <v>219</v>
      </c>
      <c r="E87" s="49">
        <v>20</v>
      </c>
      <c r="F87" s="47"/>
      <c r="G87" s="47"/>
      <c r="H87" s="47">
        <v>3</v>
      </c>
      <c r="I87" s="47">
        <f t="shared" si="8"/>
        <v>3</v>
      </c>
      <c r="J87" s="128">
        <f t="shared" si="9"/>
        <v>136.35000000000002</v>
      </c>
      <c r="K87" s="131"/>
    </row>
    <row r="88" spans="1:11" ht="12.75">
      <c r="A88" s="36"/>
      <c r="B88" s="36"/>
      <c r="C88" s="127">
        <v>1</v>
      </c>
      <c r="D88" s="97" t="s">
        <v>220</v>
      </c>
      <c r="E88" s="49">
        <v>0.5</v>
      </c>
      <c r="F88" s="47"/>
      <c r="G88" s="47"/>
      <c r="H88" s="47">
        <v>2</v>
      </c>
      <c r="I88" s="47">
        <f t="shared" si="8"/>
        <v>2</v>
      </c>
      <c r="J88" s="128">
        <f t="shared" si="9"/>
        <v>90.9</v>
      </c>
      <c r="K88" s="131"/>
    </row>
    <row r="89" spans="1:11" ht="12.75">
      <c r="A89" s="36"/>
      <c r="B89" s="36"/>
      <c r="C89" s="127">
        <v>1</v>
      </c>
      <c r="D89" s="97" t="s">
        <v>221</v>
      </c>
      <c r="E89" s="49">
        <v>3</v>
      </c>
      <c r="F89" s="47"/>
      <c r="G89" s="47"/>
      <c r="H89" s="47">
        <v>2</v>
      </c>
      <c r="I89" s="47">
        <f t="shared" si="8"/>
        <v>2</v>
      </c>
      <c r="J89" s="128">
        <f t="shared" si="9"/>
        <v>90.9</v>
      </c>
      <c r="K89" s="131"/>
    </row>
    <row r="90" spans="1:11" ht="12.75">
      <c r="A90" s="36"/>
      <c r="B90" s="36"/>
      <c r="C90" s="127">
        <v>1</v>
      </c>
      <c r="D90" s="52" t="s">
        <v>435</v>
      </c>
      <c r="E90" s="49">
        <v>2</v>
      </c>
      <c r="F90" s="47"/>
      <c r="G90" s="47"/>
      <c r="H90" s="47">
        <v>2</v>
      </c>
      <c r="I90" s="47">
        <f t="shared" si="8"/>
        <v>2</v>
      </c>
      <c r="J90" s="128">
        <f t="shared" si="9"/>
        <v>90.9</v>
      </c>
      <c r="K90" s="131"/>
    </row>
    <row r="91" spans="1:11" ht="12.75">
      <c r="A91" s="36"/>
      <c r="B91" s="36"/>
      <c r="C91" s="127"/>
      <c r="D91" s="133" t="s">
        <v>399</v>
      </c>
      <c r="E91" s="99"/>
      <c r="F91" s="99"/>
      <c r="G91" s="99">
        <f>SUM(G65:G90)</f>
        <v>0</v>
      </c>
      <c r="H91" s="99"/>
      <c r="I91" s="99">
        <f>SUM(I66:I90)</f>
        <v>63</v>
      </c>
      <c r="J91" s="134">
        <f>SUM(J66:J90)</f>
        <v>2863.350000000001</v>
      </c>
      <c r="K91" s="135"/>
    </row>
    <row r="92" spans="1:11" ht="12.75">
      <c r="A92" s="36"/>
      <c r="B92" s="36"/>
      <c r="C92" s="136"/>
      <c r="D92" s="52"/>
      <c r="E92" s="47"/>
      <c r="F92" s="47"/>
      <c r="G92" s="47"/>
      <c r="H92" s="47"/>
      <c r="I92" s="47"/>
      <c r="J92" s="47"/>
      <c r="K92" s="131"/>
    </row>
    <row r="93" spans="1:11" ht="12.75">
      <c r="A93" s="36"/>
      <c r="B93" s="36"/>
      <c r="C93" s="136"/>
      <c r="D93" s="52"/>
      <c r="E93" s="47"/>
      <c r="F93" s="47"/>
      <c r="G93" s="47"/>
      <c r="H93" s="47"/>
      <c r="I93" s="47"/>
      <c r="J93" s="47"/>
      <c r="K93" s="131"/>
    </row>
    <row r="94" spans="1:11" ht="12.75">
      <c r="A94" s="36"/>
      <c r="B94" s="36"/>
      <c r="C94" s="136"/>
      <c r="D94" s="52"/>
      <c r="E94" s="47"/>
      <c r="F94" s="47"/>
      <c r="G94" s="47"/>
      <c r="H94" s="47"/>
      <c r="I94" s="47"/>
      <c r="J94" s="47"/>
      <c r="K94" s="131"/>
    </row>
    <row r="95" spans="1:11" ht="12.75">
      <c r="A95" s="36"/>
      <c r="B95" s="36"/>
      <c r="C95" s="136"/>
      <c r="D95" s="99" t="s">
        <v>437</v>
      </c>
      <c r="E95" s="47"/>
      <c r="F95" s="47"/>
      <c r="G95" s="47"/>
      <c r="H95" s="47" t="s">
        <v>423</v>
      </c>
      <c r="I95" s="47" t="s">
        <v>422</v>
      </c>
      <c r="J95" s="47" t="s">
        <v>424</v>
      </c>
      <c r="K95" s="131"/>
    </row>
    <row r="96" spans="1:11" ht="12.75">
      <c r="A96" s="36"/>
      <c r="B96" s="36"/>
      <c r="C96" s="127">
        <v>1</v>
      </c>
      <c r="D96" s="97" t="s">
        <v>23</v>
      </c>
      <c r="E96" s="47"/>
      <c r="F96" s="47">
        <v>150</v>
      </c>
      <c r="G96" s="47">
        <f aca="true" t="shared" si="10" ref="G96:G159">F96*1.2*C96</f>
        <v>180</v>
      </c>
      <c r="H96" s="47">
        <v>8</v>
      </c>
      <c r="I96" s="47">
        <f aca="true" t="shared" si="11" ref="I96:I154">C96*H96</f>
        <v>8</v>
      </c>
      <c r="J96" s="128">
        <f aca="true" t="shared" si="12" ref="J96:J154">(C96*H96)*$K$4</f>
        <v>363.6</v>
      </c>
      <c r="K96" s="131"/>
    </row>
    <row r="97" spans="1:11" ht="12.75">
      <c r="A97" s="36"/>
      <c r="B97" s="36"/>
      <c r="C97" s="127">
        <v>1</v>
      </c>
      <c r="D97" s="97" t="s">
        <v>24</v>
      </c>
      <c r="E97" s="47"/>
      <c r="F97" s="47">
        <v>50</v>
      </c>
      <c r="G97" s="47">
        <f t="shared" si="10"/>
        <v>60</v>
      </c>
      <c r="H97" s="47">
        <v>2</v>
      </c>
      <c r="I97" s="47">
        <f t="shared" si="11"/>
        <v>2</v>
      </c>
      <c r="J97" s="128">
        <f t="shared" si="12"/>
        <v>90.9</v>
      </c>
      <c r="K97" s="131"/>
    </row>
    <row r="98" spans="1:11" ht="12.75">
      <c r="A98" s="36"/>
      <c r="B98" s="36"/>
      <c r="C98" s="127">
        <v>1</v>
      </c>
      <c r="D98" s="97" t="s">
        <v>24</v>
      </c>
      <c r="E98" s="47"/>
      <c r="F98" s="47"/>
      <c r="G98" s="47">
        <f t="shared" si="10"/>
        <v>0</v>
      </c>
      <c r="H98" s="47">
        <v>2</v>
      </c>
      <c r="I98" s="47">
        <f t="shared" si="11"/>
        <v>2</v>
      </c>
      <c r="J98" s="128">
        <f t="shared" si="12"/>
        <v>90.9</v>
      </c>
      <c r="K98" s="131"/>
    </row>
    <row r="99" spans="1:11" ht="12.75">
      <c r="A99" s="36"/>
      <c r="B99" s="36"/>
      <c r="C99" s="127">
        <v>1</v>
      </c>
      <c r="D99" s="97" t="s">
        <v>95</v>
      </c>
      <c r="E99" s="47"/>
      <c r="F99" s="47">
        <v>12</v>
      </c>
      <c r="G99" s="47">
        <f t="shared" si="10"/>
        <v>14.399999999999999</v>
      </c>
      <c r="H99" s="47">
        <v>2</v>
      </c>
      <c r="I99" s="47">
        <f t="shared" si="11"/>
        <v>2</v>
      </c>
      <c r="J99" s="128">
        <f t="shared" si="12"/>
        <v>90.9</v>
      </c>
      <c r="K99" s="131"/>
    </row>
    <row r="100" spans="1:11" ht="12.75">
      <c r="A100" s="36"/>
      <c r="B100" s="36"/>
      <c r="C100" s="127">
        <v>1</v>
      </c>
      <c r="D100" s="97" t="s">
        <v>172</v>
      </c>
      <c r="E100" s="47"/>
      <c r="F100" s="47">
        <v>5</v>
      </c>
      <c r="G100" s="47">
        <f t="shared" si="10"/>
        <v>6</v>
      </c>
      <c r="H100" s="47">
        <v>1</v>
      </c>
      <c r="I100" s="47">
        <f t="shared" si="11"/>
        <v>1</v>
      </c>
      <c r="J100" s="128">
        <f t="shared" si="12"/>
        <v>45.45</v>
      </c>
      <c r="K100" s="131"/>
    </row>
    <row r="101" spans="1:11" ht="12.75">
      <c r="A101" s="36"/>
      <c r="B101" s="36"/>
      <c r="C101" s="127">
        <v>1</v>
      </c>
      <c r="D101" s="97" t="s">
        <v>172</v>
      </c>
      <c r="E101" s="47"/>
      <c r="F101" s="47">
        <v>2</v>
      </c>
      <c r="G101" s="47">
        <f t="shared" si="10"/>
        <v>2.4</v>
      </c>
      <c r="H101" s="47">
        <v>1</v>
      </c>
      <c r="I101" s="47">
        <f t="shared" si="11"/>
        <v>1</v>
      </c>
      <c r="J101" s="128">
        <f t="shared" si="12"/>
        <v>45.45</v>
      </c>
      <c r="K101" s="131"/>
    </row>
    <row r="102" spans="1:11" ht="12.75">
      <c r="A102" s="36"/>
      <c r="B102" s="36"/>
      <c r="C102" s="127">
        <v>1</v>
      </c>
      <c r="D102" s="97" t="s">
        <v>155</v>
      </c>
      <c r="E102" s="47"/>
      <c r="F102" s="47">
        <v>2</v>
      </c>
      <c r="G102" s="47">
        <f t="shared" si="10"/>
        <v>2.4</v>
      </c>
      <c r="H102" s="47">
        <v>1</v>
      </c>
      <c r="I102" s="47">
        <f t="shared" si="11"/>
        <v>1</v>
      </c>
      <c r="J102" s="128">
        <f t="shared" si="12"/>
        <v>45.45</v>
      </c>
      <c r="K102" s="131"/>
    </row>
    <row r="103" spans="1:11" ht="12.75">
      <c r="A103" s="36"/>
      <c r="B103" s="36"/>
      <c r="C103" s="127">
        <v>1</v>
      </c>
      <c r="D103" s="97" t="s">
        <v>155</v>
      </c>
      <c r="E103" s="47"/>
      <c r="F103" s="47">
        <v>2</v>
      </c>
      <c r="G103" s="47">
        <f t="shared" si="10"/>
        <v>2.4</v>
      </c>
      <c r="H103" s="47">
        <v>1</v>
      </c>
      <c r="I103" s="47">
        <f t="shared" si="11"/>
        <v>1</v>
      </c>
      <c r="J103" s="128">
        <f t="shared" si="12"/>
        <v>45.45</v>
      </c>
      <c r="K103" s="131"/>
    </row>
    <row r="104" spans="1:11" ht="12.75">
      <c r="A104" s="36"/>
      <c r="B104" s="36"/>
      <c r="C104" s="127">
        <v>1</v>
      </c>
      <c r="D104" s="97" t="s">
        <v>154</v>
      </c>
      <c r="E104" s="47"/>
      <c r="F104" s="47">
        <v>2</v>
      </c>
      <c r="G104" s="47">
        <v>2</v>
      </c>
      <c r="H104" s="47">
        <v>1</v>
      </c>
      <c r="I104" s="47">
        <f t="shared" si="11"/>
        <v>1</v>
      </c>
      <c r="J104" s="128">
        <f t="shared" si="12"/>
        <v>45.45</v>
      </c>
      <c r="K104" s="131"/>
    </row>
    <row r="105" spans="1:11" ht="12.75">
      <c r="A105" s="36"/>
      <c r="B105" s="36"/>
      <c r="C105" s="127">
        <v>1</v>
      </c>
      <c r="D105" s="97" t="s">
        <v>154</v>
      </c>
      <c r="E105" s="47"/>
      <c r="F105" s="47">
        <v>2</v>
      </c>
      <c r="G105" s="47">
        <v>2</v>
      </c>
      <c r="H105" s="47">
        <v>1</v>
      </c>
      <c r="I105" s="47">
        <f t="shared" si="11"/>
        <v>1</v>
      </c>
      <c r="J105" s="128">
        <f t="shared" si="12"/>
        <v>45.45</v>
      </c>
      <c r="K105" s="131"/>
    </row>
    <row r="106" spans="1:11" ht="12.75">
      <c r="A106" s="36"/>
      <c r="B106" s="36"/>
      <c r="C106" s="127">
        <v>1</v>
      </c>
      <c r="D106" s="97" t="s">
        <v>22</v>
      </c>
      <c r="E106" s="47"/>
      <c r="F106" s="47">
        <v>2</v>
      </c>
      <c r="G106" s="47">
        <v>2</v>
      </c>
      <c r="H106" s="47">
        <v>1</v>
      </c>
      <c r="I106" s="47">
        <f t="shared" si="11"/>
        <v>1</v>
      </c>
      <c r="J106" s="128">
        <f t="shared" si="12"/>
        <v>45.45</v>
      </c>
      <c r="K106" s="131"/>
    </row>
    <row r="107" spans="1:11" ht="12.75">
      <c r="A107" s="36"/>
      <c r="B107" s="36"/>
      <c r="C107" s="127">
        <v>1</v>
      </c>
      <c r="D107" s="97" t="s">
        <v>98</v>
      </c>
      <c r="E107" s="47"/>
      <c r="F107" s="47">
        <v>2</v>
      </c>
      <c r="G107" s="47">
        <v>2</v>
      </c>
      <c r="H107" s="47">
        <v>1</v>
      </c>
      <c r="I107" s="47">
        <f t="shared" si="11"/>
        <v>1</v>
      </c>
      <c r="J107" s="128">
        <f t="shared" si="12"/>
        <v>45.45</v>
      </c>
      <c r="K107" s="131"/>
    </row>
    <row r="108" spans="1:11" ht="12.75">
      <c r="A108" s="36"/>
      <c r="B108" s="36"/>
      <c r="C108" s="127">
        <v>1</v>
      </c>
      <c r="D108" s="97" t="s">
        <v>98</v>
      </c>
      <c r="E108" s="47"/>
      <c r="F108" s="47">
        <v>2</v>
      </c>
      <c r="G108" s="47">
        <v>2</v>
      </c>
      <c r="H108" s="47">
        <v>1</v>
      </c>
      <c r="I108" s="47">
        <f t="shared" si="11"/>
        <v>1</v>
      </c>
      <c r="J108" s="128">
        <f t="shared" si="12"/>
        <v>45.45</v>
      </c>
      <c r="K108" s="131"/>
    </row>
    <row r="109" spans="1:11" ht="12.75">
      <c r="A109" s="36"/>
      <c r="B109" s="36"/>
      <c r="C109" s="127">
        <v>1</v>
      </c>
      <c r="D109" s="97" t="s">
        <v>99</v>
      </c>
      <c r="E109" s="47"/>
      <c r="F109" s="47">
        <v>2</v>
      </c>
      <c r="G109" s="47">
        <v>2</v>
      </c>
      <c r="H109" s="47">
        <v>1</v>
      </c>
      <c r="I109" s="47">
        <f t="shared" si="11"/>
        <v>1</v>
      </c>
      <c r="J109" s="128">
        <f t="shared" si="12"/>
        <v>45.45</v>
      </c>
      <c r="K109" s="131"/>
    </row>
    <row r="110" spans="1:11" ht="12.75">
      <c r="A110" s="36"/>
      <c r="B110" s="36"/>
      <c r="C110" s="127">
        <v>1</v>
      </c>
      <c r="D110" s="97" t="s">
        <v>99</v>
      </c>
      <c r="E110" s="47"/>
      <c r="F110" s="47">
        <v>2</v>
      </c>
      <c r="G110" s="47">
        <v>2</v>
      </c>
      <c r="H110" s="47">
        <v>1</v>
      </c>
      <c r="I110" s="47">
        <f t="shared" si="11"/>
        <v>1</v>
      </c>
      <c r="J110" s="128">
        <f t="shared" si="12"/>
        <v>45.45</v>
      </c>
      <c r="K110" s="131"/>
    </row>
    <row r="111" spans="1:11" ht="12.75">
      <c r="A111" s="36"/>
      <c r="B111" s="36"/>
      <c r="C111" s="127">
        <v>1</v>
      </c>
      <c r="D111" s="97" t="s">
        <v>100</v>
      </c>
      <c r="E111" s="47"/>
      <c r="F111" s="47">
        <v>2</v>
      </c>
      <c r="G111" s="47">
        <v>2</v>
      </c>
      <c r="H111" s="47">
        <v>1</v>
      </c>
      <c r="I111" s="47">
        <f t="shared" si="11"/>
        <v>1</v>
      </c>
      <c r="J111" s="128">
        <f t="shared" si="12"/>
        <v>45.45</v>
      </c>
      <c r="K111" s="131"/>
    </row>
    <row r="112" spans="1:11" ht="12.75">
      <c r="A112" s="36"/>
      <c r="B112" s="36"/>
      <c r="C112" s="127">
        <v>1</v>
      </c>
      <c r="D112" s="97" t="s">
        <v>100</v>
      </c>
      <c r="E112" s="47"/>
      <c r="F112" s="47">
        <v>2</v>
      </c>
      <c r="G112" s="47">
        <v>2</v>
      </c>
      <c r="H112" s="47">
        <v>1</v>
      </c>
      <c r="I112" s="47">
        <f t="shared" si="11"/>
        <v>1</v>
      </c>
      <c r="J112" s="128">
        <f t="shared" si="12"/>
        <v>45.45</v>
      </c>
      <c r="K112" s="131"/>
    </row>
    <row r="113" spans="1:11" ht="12.75">
      <c r="A113" s="36"/>
      <c r="B113" s="36"/>
      <c r="C113" s="127">
        <v>1</v>
      </c>
      <c r="D113" s="97" t="s">
        <v>89</v>
      </c>
      <c r="E113" s="47"/>
      <c r="F113" s="47">
        <v>12</v>
      </c>
      <c r="G113" s="47">
        <f t="shared" si="10"/>
        <v>14.399999999999999</v>
      </c>
      <c r="H113" s="47">
        <v>2</v>
      </c>
      <c r="I113" s="47">
        <f t="shared" si="11"/>
        <v>2</v>
      </c>
      <c r="J113" s="128">
        <f t="shared" si="12"/>
        <v>90.9</v>
      </c>
      <c r="K113" s="131"/>
    </row>
    <row r="114" spans="1:11" ht="12.75">
      <c r="A114" s="36"/>
      <c r="B114" s="36"/>
      <c r="C114" s="127">
        <v>1</v>
      </c>
      <c r="D114" s="97" t="s">
        <v>35</v>
      </c>
      <c r="E114" s="47"/>
      <c r="F114" s="47">
        <v>12</v>
      </c>
      <c r="G114" s="47">
        <f t="shared" si="10"/>
        <v>14.399999999999999</v>
      </c>
      <c r="H114" s="47">
        <v>2</v>
      </c>
      <c r="I114" s="47">
        <f t="shared" si="11"/>
        <v>2</v>
      </c>
      <c r="J114" s="128">
        <f t="shared" si="12"/>
        <v>90.9</v>
      </c>
      <c r="K114" s="131"/>
    </row>
    <row r="115" spans="1:11" ht="12.75">
      <c r="A115" s="36"/>
      <c r="B115" s="36"/>
      <c r="C115" s="127">
        <v>1</v>
      </c>
      <c r="D115" s="97" t="s">
        <v>36</v>
      </c>
      <c r="E115" s="47"/>
      <c r="F115" s="47">
        <v>12</v>
      </c>
      <c r="G115" s="47">
        <f t="shared" si="10"/>
        <v>14.399999999999999</v>
      </c>
      <c r="H115" s="47">
        <v>2</v>
      </c>
      <c r="I115" s="47">
        <f t="shared" si="11"/>
        <v>2</v>
      </c>
      <c r="J115" s="128">
        <f t="shared" si="12"/>
        <v>90.9</v>
      </c>
      <c r="K115" s="131"/>
    </row>
    <row r="116" spans="1:11" ht="12.75">
      <c r="A116" s="36"/>
      <c r="B116" s="36"/>
      <c r="C116" s="127">
        <v>1</v>
      </c>
      <c r="D116" s="97" t="s">
        <v>37</v>
      </c>
      <c r="E116" s="47"/>
      <c r="F116" s="47">
        <v>12</v>
      </c>
      <c r="G116" s="47">
        <f t="shared" si="10"/>
        <v>14.399999999999999</v>
      </c>
      <c r="H116" s="47">
        <v>2</v>
      </c>
      <c r="I116" s="47">
        <f t="shared" si="11"/>
        <v>2</v>
      </c>
      <c r="J116" s="128">
        <f t="shared" si="12"/>
        <v>90.9</v>
      </c>
      <c r="K116" s="131"/>
    </row>
    <row r="117" spans="1:11" ht="12.75">
      <c r="A117" s="36"/>
      <c r="B117" s="36"/>
      <c r="C117" s="127">
        <v>1</v>
      </c>
      <c r="D117" s="97" t="s">
        <v>38</v>
      </c>
      <c r="E117" s="47"/>
      <c r="F117" s="47">
        <v>12</v>
      </c>
      <c r="G117" s="47">
        <f t="shared" si="10"/>
        <v>14.399999999999999</v>
      </c>
      <c r="H117" s="47">
        <v>2</v>
      </c>
      <c r="I117" s="47">
        <f t="shared" si="11"/>
        <v>2</v>
      </c>
      <c r="J117" s="128">
        <f t="shared" si="12"/>
        <v>90.9</v>
      </c>
      <c r="K117" s="131"/>
    </row>
    <row r="118" spans="1:11" ht="12.75">
      <c r="A118" s="36"/>
      <c r="B118" s="36"/>
      <c r="C118" s="127">
        <v>1</v>
      </c>
      <c r="D118" s="97" t="s">
        <v>136</v>
      </c>
      <c r="E118" s="47"/>
      <c r="F118" s="47">
        <v>12</v>
      </c>
      <c r="G118" s="47">
        <f t="shared" si="10"/>
        <v>14.399999999999999</v>
      </c>
      <c r="H118" s="47">
        <v>2</v>
      </c>
      <c r="I118" s="47">
        <f t="shared" si="11"/>
        <v>2</v>
      </c>
      <c r="J118" s="128">
        <f t="shared" si="12"/>
        <v>90.9</v>
      </c>
      <c r="K118" s="131"/>
    </row>
    <row r="119" spans="1:11" ht="12.75">
      <c r="A119" s="36"/>
      <c r="B119" s="36"/>
      <c r="C119" s="127">
        <v>1</v>
      </c>
      <c r="D119" s="97" t="s">
        <v>137</v>
      </c>
      <c r="E119" s="47"/>
      <c r="F119" s="47">
        <v>12</v>
      </c>
      <c r="G119" s="47">
        <f t="shared" si="10"/>
        <v>14.399999999999999</v>
      </c>
      <c r="H119" s="47">
        <v>2</v>
      </c>
      <c r="I119" s="47">
        <f t="shared" si="11"/>
        <v>2</v>
      </c>
      <c r="J119" s="128">
        <f t="shared" si="12"/>
        <v>90.9</v>
      </c>
      <c r="K119" s="131"/>
    </row>
    <row r="120" spans="1:11" ht="12.75">
      <c r="A120" s="36"/>
      <c r="B120" s="36"/>
      <c r="C120" s="127">
        <v>1</v>
      </c>
      <c r="D120" s="97" t="s">
        <v>138</v>
      </c>
      <c r="E120" s="47"/>
      <c r="F120" s="47">
        <v>12</v>
      </c>
      <c r="G120" s="47">
        <f t="shared" si="10"/>
        <v>14.399999999999999</v>
      </c>
      <c r="H120" s="47">
        <v>2</v>
      </c>
      <c r="I120" s="47">
        <f t="shared" si="11"/>
        <v>2</v>
      </c>
      <c r="J120" s="128">
        <f t="shared" si="12"/>
        <v>90.9</v>
      </c>
      <c r="K120" s="131"/>
    </row>
    <row r="121" spans="1:11" ht="12.75">
      <c r="A121" s="36"/>
      <c r="B121" s="36"/>
      <c r="C121" s="127">
        <v>1</v>
      </c>
      <c r="D121" s="97" t="s">
        <v>144</v>
      </c>
      <c r="E121" s="47"/>
      <c r="F121" s="47">
        <v>12</v>
      </c>
      <c r="G121" s="47">
        <f t="shared" si="10"/>
        <v>14.399999999999999</v>
      </c>
      <c r="H121" s="47">
        <v>2</v>
      </c>
      <c r="I121" s="47">
        <f t="shared" si="11"/>
        <v>2</v>
      </c>
      <c r="J121" s="128">
        <f t="shared" si="12"/>
        <v>90.9</v>
      </c>
      <c r="K121" s="131"/>
    </row>
    <row r="122" spans="1:11" ht="12.75">
      <c r="A122" s="36"/>
      <c r="B122" s="36"/>
      <c r="C122" s="127">
        <v>1</v>
      </c>
      <c r="D122" s="97" t="s">
        <v>145</v>
      </c>
      <c r="E122" s="47"/>
      <c r="F122" s="47">
        <v>12</v>
      </c>
      <c r="G122" s="47">
        <f t="shared" si="10"/>
        <v>14.399999999999999</v>
      </c>
      <c r="H122" s="47">
        <v>2</v>
      </c>
      <c r="I122" s="47">
        <f t="shared" si="11"/>
        <v>2</v>
      </c>
      <c r="J122" s="128">
        <f t="shared" si="12"/>
        <v>90.9</v>
      </c>
      <c r="K122" s="131"/>
    </row>
    <row r="123" spans="1:11" ht="12.75">
      <c r="A123" s="36"/>
      <c r="B123" s="36"/>
      <c r="C123" s="127">
        <v>1</v>
      </c>
      <c r="D123" s="97" t="s">
        <v>146</v>
      </c>
      <c r="E123" s="47"/>
      <c r="F123" s="47">
        <v>12</v>
      </c>
      <c r="G123" s="47">
        <f t="shared" si="10"/>
        <v>14.399999999999999</v>
      </c>
      <c r="H123" s="47">
        <v>2</v>
      </c>
      <c r="I123" s="47">
        <f t="shared" si="11"/>
        <v>2</v>
      </c>
      <c r="J123" s="128">
        <f t="shared" si="12"/>
        <v>90.9</v>
      </c>
      <c r="K123" s="131"/>
    </row>
    <row r="124" spans="1:11" ht="12.75">
      <c r="A124" s="36"/>
      <c r="B124" s="36"/>
      <c r="C124" s="127">
        <v>1</v>
      </c>
      <c r="D124" s="97" t="s">
        <v>64</v>
      </c>
      <c r="E124" s="47"/>
      <c r="F124" s="47">
        <v>12</v>
      </c>
      <c r="G124" s="47">
        <f t="shared" si="10"/>
        <v>14.399999999999999</v>
      </c>
      <c r="H124" s="47">
        <v>2</v>
      </c>
      <c r="I124" s="47">
        <f t="shared" si="11"/>
        <v>2</v>
      </c>
      <c r="J124" s="128">
        <f t="shared" si="12"/>
        <v>90.9</v>
      </c>
      <c r="K124" s="131"/>
    </row>
    <row r="125" spans="1:11" ht="12.75">
      <c r="A125" s="36"/>
      <c r="B125" s="36"/>
      <c r="C125" s="127">
        <v>1</v>
      </c>
      <c r="D125" s="97" t="s">
        <v>66</v>
      </c>
      <c r="E125" s="47"/>
      <c r="F125" s="47">
        <v>12</v>
      </c>
      <c r="G125" s="47">
        <f t="shared" si="10"/>
        <v>14.399999999999999</v>
      </c>
      <c r="H125" s="47">
        <v>2</v>
      </c>
      <c r="I125" s="47">
        <f t="shared" si="11"/>
        <v>2</v>
      </c>
      <c r="J125" s="128">
        <f t="shared" si="12"/>
        <v>90.9</v>
      </c>
      <c r="K125" s="131"/>
    </row>
    <row r="126" spans="1:11" ht="12.75">
      <c r="A126" s="36"/>
      <c r="B126" s="36"/>
      <c r="C126" s="127">
        <v>1</v>
      </c>
      <c r="D126" s="97" t="s">
        <v>65</v>
      </c>
      <c r="E126" s="47"/>
      <c r="F126" s="47">
        <v>12</v>
      </c>
      <c r="G126" s="47">
        <f t="shared" si="10"/>
        <v>14.399999999999999</v>
      </c>
      <c r="H126" s="47">
        <v>2</v>
      </c>
      <c r="I126" s="47">
        <f t="shared" si="11"/>
        <v>2</v>
      </c>
      <c r="J126" s="128">
        <f t="shared" si="12"/>
        <v>90.9</v>
      </c>
      <c r="K126" s="131"/>
    </row>
    <row r="127" spans="1:11" ht="12.75">
      <c r="A127" s="36"/>
      <c r="B127" s="36"/>
      <c r="C127" s="127">
        <v>1</v>
      </c>
      <c r="D127" s="97" t="s">
        <v>67</v>
      </c>
      <c r="E127" s="47"/>
      <c r="F127" s="47">
        <v>12</v>
      </c>
      <c r="G127" s="47">
        <f t="shared" si="10"/>
        <v>14.399999999999999</v>
      </c>
      <c r="H127" s="47">
        <v>2</v>
      </c>
      <c r="I127" s="47">
        <f t="shared" si="11"/>
        <v>2</v>
      </c>
      <c r="J127" s="128">
        <f t="shared" si="12"/>
        <v>90.9</v>
      </c>
      <c r="K127" s="131"/>
    </row>
    <row r="128" spans="1:11" ht="12.75">
      <c r="A128" s="36"/>
      <c r="B128" s="36"/>
      <c r="C128" s="127">
        <v>1</v>
      </c>
      <c r="D128" s="97" t="s">
        <v>68</v>
      </c>
      <c r="E128" s="47"/>
      <c r="F128" s="47">
        <v>12</v>
      </c>
      <c r="G128" s="47">
        <f t="shared" si="10"/>
        <v>14.399999999999999</v>
      </c>
      <c r="H128" s="47">
        <v>2</v>
      </c>
      <c r="I128" s="47">
        <f t="shared" si="11"/>
        <v>2</v>
      </c>
      <c r="J128" s="128">
        <f t="shared" si="12"/>
        <v>90.9</v>
      </c>
      <c r="K128" s="131"/>
    </row>
    <row r="129" spans="1:11" ht="12.75">
      <c r="A129" s="36"/>
      <c r="B129" s="36"/>
      <c r="C129" s="127">
        <v>1</v>
      </c>
      <c r="D129" s="97" t="s">
        <v>69</v>
      </c>
      <c r="E129" s="47"/>
      <c r="F129" s="47">
        <v>12</v>
      </c>
      <c r="G129" s="47">
        <f t="shared" si="10"/>
        <v>14.399999999999999</v>
      </c>
      <c r="H129" s="47">
        <v>2</v>
      </c>
      <c r="I129" s="47">
        <f t="shared" si="11"/>
        <v>2</v>
      </c>
      <c r="J129" s="128">
        <f t="shared" si="12"/>
        <v>90.9</v>
      </c>
      <c r="K129" s="131"/>
    </row>
    <row r="130" spans="1:11" ht="12.75">
      <c r="A130" s="36"/>
      <c r="B130" s="36"/>
      <c r="C130" s="127">
        <v>1</v>
      </c>
      <c r="D130" s="97" t="s">
        <v>70</v>
      </c>
      <c r="E130" s="47"/>
      <c r="F130" s="47">
        <v>12</v>
      </c>
      <c r="G130" s="47">
        <f t="shared" si="10"/>
        <v>14.399999999999999</v>
      </c>
      <c r="H130" s="47">
        <v>2</v>
      </c>
      <c r="I130" s="47">
        <f t="shared" si="11"/>
        <v>2</v>
      </c>
      <c r="J130" s="128">
        <f t="shared" si="12"/>
        <v>90.9</v>
      </c>
      <c r="K130" s="131"/>
    </row>
    <row r="131" spans="1:11" ht="12.75">
      <c r="A131" s="36"/>
      <c r="B131" s="36"/>
      <c r="C131" s="127">
        <v>1</v>
      </c>
      <c r="D131" s="97" t="s">
        <v>71</v>
      </c>
      <c r="E131" s="47"/>
      <c r="F131" s="47">
        <v>12</v>
      </c>
      <c r="G131" s="47">
        <f t="shared" si="10"/>
        <v>14.399999999999999</v>
      </c>
      <c r="H131" s="47">
        <v>2</v>
      </c>
      <c r="I131" s="47">
        <f t="shared" si="11"/>
        <v>2</v>
      </c>
      <c r="J131" s="128">
        <f t="shared" si="12"/>
        <v>90.9</v>
      </c>
      <c r="K131" s="131"/>
    </row>
    <row r="132" spans="1:11" ht="12.75">
      <c r="A132" s="36"/>
      <c r="B132" s="36"/>
      <c r="C132" s="127">
        <v>1</v>
      </c>
      <c r="D132" s="97" t="s">
        <v>72</v>
      </c>
      <c r="E132" s="47"/>
      <c r="F132" s="47">
        <v>12</v>
      </c>
      <c r="G132" s="47">
        <f t="shared" si="10"/>
        <v>14.399999999999999</v>
      </c>
      <c r="H132" s="47">
        <v>2</v>
      </c>
      <c r="I132" s="47">
        <f t="shared" si="11"/>
        <v>2</v>
      </c>
      <c r="J132" s="128">
        <f t="shared" si="12"/>
        <v>90.9</v>
      </c>
      <c r="K132" s="131"/>
    </row>
    <row r="133" spans="1:11" ht="12.75">
      <c r="A133" s="36"/>
      <c r="B133" s="36"/>
      <c r="C133" s="127">
        <v>1</v>
      </c>
      <c r="D133" s="97" t="s">
        <v>73</v>
      </c>
      <c r="E133" s="47"/>
      <c r="F133" s="47">
        <v>12</v>
      </c>
      <c r="G133" s="47">
        <f t="shared" si="10"/>
        <v>14.399999999999999</v>
      </c>
      <c r="H133" s="47">
        <v>2</v>
      </c>
      <c r="I133" s="47">
        <f t="shared" si="11"/>
        <v>2</v>
      </c>
      <c r="J133" s="128">
        <f t="shared" si="12"/>
        <v>90.9</v>
      </c>
      <c r="K133" s="131"/>
    </row>
    <row r="134" spans="1:11" ht="12.75">
      <c r="A134" s="36"/>
      <c r="B134" s="36"/>
      <c r="C134" s="127">
        <v>1</v>
      </c>
      <c r="D134" s="97" t="s">
        <v>142</v>
      </c>
      <c r="E134" s="47"/>
      <c r="F134" s="47">
        <v>12</v>
      </c>
      <c r="G134" s="47">
        <f t="shared" si="10"/>
        <v>14.399999999999999</v>
      </c>
      <c r="H134" s="47">
        <v>2</v>
      </c>
      <c r="I134" s="47">
        <f t="shared" si="11"/>
        <v>2</v>
      </c>
      <c r="J134" s="128">
        <f t="shared" si="12"/>
        <v>90.9</v>
      </c>
      <c r="K134" s="131"/>
    </row>
    <row r="135" spans="1:11" ht="12.75">
      <c r="A135" s="36"/>
      <c r="B135" s="36"/>
      <c r="C135" s="127">
        <v>1</v>
      </c>
      <c r="D135" s="97" t="s">
        <v>143</v>
      </c>
      <c r="E135" s="47"/>
      <c r="F135" s="47">
        <v>12</v>
      </c>
      <c r="G135" s="47">
        <f t="shared" si="10"/>
        <v>14.399999999999999</v>
      </c>
      <c r="H135" s="47">
        <v>2</v>
      </c>
      <c r="I135" s="47">
        <f t="shared" si="11"/>
        <v>2</v>
      </c>
      <c r="J135" s="128">
        <f t="shared" si="12"/>
        <v>90.9</v>
      </c>
      <c r="K135" s="131"/>
    </row>
    <row r="136" spans="1:11" ht="12.75">
      <c r="A136" s="36"/>
      <c r="B136" s="36"/>
      <c r="C136" s="127">
        <v>1</v>
      </c>
      <c r="D136" s="97" t="s">
        <v>139</v>
      </c>
      <c r="E136" s="47"/>
      <c r="F136" s="47">
        <v>12</v>
      </c>
      <c r="G136" s="47">
        <f t="shared" si="10"/>
        <v>14.399999999999999</v>
      </c>
      <c r="H136" s="47">
        <v>2</v>
      </c>
      <c r="I136" s="47">
        <f t="shared" si="11"/>
        <v>2</v>
      </c>
      <c r="J136" s="128">
        <f t="shared" si="12"/>
        <v>90.9</v>
      </c>
      <c r="K136" s="131"/>
    </row>
    <row r="137" spans="1:11" ht="12.75">
      <c r="A137" s="36"/>
      <c r="B137" s="36"/>
      <c r="C137" s="127">
        <v>1</v>
      </c>
      <c r="D137" s="97" t="s">
        <v>140</v>
      </c>
      <c r="E137" s="47"/>
      <c r="F137" s="47">
        <v>12</v>
      </c>
      <c r="G137" s="47">
        <f t="shared" si="10"/>
        <v>14.399999999999999</v>
      </c>
      <c r="H137" s="47">
        <v>2</v>
      </c>
      <c r="I137" s="47">
        <f t="shared" si="11"/>
        <v>2</v>
      </c>
      <c r="J137" s="128">
        <f t="shared" si="12"/>
        <v>90.9</v>
      </c>
      <c r="K137" s="131"/>
    </row>
    <row r="138" spans="1:11" ht="12.75">
      <c r="A138" s="36"/>
      <c r="B138" s="36"/>
      <c r="C138" s="127">
        <v>1</v>
      </c>
      <c r="D138" s="97" t="s">
        <v>141</v>
      </c>
      <c r="E138" s="47"/>
      <c r="F138" s="47">
        <v>12</v>
      </c>
      <c r="G138" s="47">
        <f t="shared" si="10"/>
        <v>14.399999999999999</v>
      </c>
      <c r="H138" s="47">
        <v>2</v>
      </c>
      <c r="I138" s="47">
        <f t="shared" si="11"/>
        <v>2</v>
      </c>
      <c r="J138" s="128">
        <f t="shared" si="12"/>
        <v>90.9</v>
      </c>
      <c r="K138" s="131"/>
    </row>
    <row r="139" spans="1:11" ht="12.75">
      <c r="A139" s="36"/>
      <c r="B139" s="36"/>
      <c r="C139" s="127">
        <v>1</v>
      </c>
      <c r="D139" s="97" t="s">
        <v>39</v>
      </c>
      <c r="E139" s="47"/>
      <c r="F139" s="47">
        <v>12</v>
      </c>
      <c r="G139" s="47">
        <f t="shared" si="10"/>
        <v>14.399999999999999</v>
      </c>
      <c r="H139" s="47">
        <v>2</v>
      </c>
      <c r="I139" s="47">
        <f t="shared" si="11"/>
        <v>2</v>
      </c>
      <c r="J139" s="128">
        <f t="shared" si="12"/>
        <v>90.9</v>
      </c>
      <c r="K139" s="131"/>
    </row>
    <row r="140" spans="1:11" ht="12.75">
      <c r="A140" s="36"/>
      <c r="B140" s="36"/>
      <c r="C140" s="127">
        <v>1</v>
      </c>
      <c r="D140" s="97" t="s">
        <v>40</v>
      </c>
      <c r="E140" s="47"/>
      <c r="F140" s="47">
        <v>12</v>
      </c>
      <c r="G140" s="47">
        <f t="shared" si="10"/>
        <v>14.399999999999999</v>
      </c>
      <c r="H140" s="47">
        <v>2</v>
      </c>
      <c r="I140" s="47">
        <f t="shared" si="11"/>
        <v>2</v>
      </c>
      <c r="J140" s="128">
        <f t="shared" si="12"/>
        <v>90.9</v>
      </c>
      <c r="K140" s="131"/>
    </row>
    <row r="141" spans="1:11" ht="12.75">
      <c r="A141" s="36"/>
      <c r="B141" s="36"/>
      <c r="C141" s="127">
        <v>1</v>
      </c>
      <c r="D141" s="97" t="s">
        <v>41</v>
      </c>
      <c r="E141" s="47"/>
      <c r="F141" s="47">
        <v>12</v>
      </c>
      <c r="G141" s="47">
        <f t="shared" si="10"/>
        <v>14.399999999999999</v>
      </c>
      <c r="H141" s="47">
        <v>2</v>
      </c>
      <c r="I141" s="47">
        <f t="shared" si="11"/>
        <v>2</v>
      </c>
      <c r="J141" s="128">
        <f t="shared" si="12"/>
        <v>90.9</v>
      </c>
      <c r="K141" s="131"/>
    </row>
    <row r="142" spans="1:11" ht="12.75">
      <c r="A142" s="36"/>
      <c r="B142" s="36"/>
      <c r="C142" s="127">
        <v>1</v>
      </c>
      <c r="D142" s="97" t="s">
        <v>81</v>
      </c>
      <c r="E142" s="47"/>
      <c r="F142" s="47">
        <v>12</v>
      </c>
      <c r="G142" s="47">
        <f t="shared" si="10"/>
        <v>14.399999999999999</v>
      </c>
      <c r="H142" s="47">
        <v>2</v>
      </c>
      <c r="I142" s="47">
        <f t="shared" si="11"/>
        <v>2</v>
      </c>
      <c r="J142" s="128">
        <f t="shared" si="12"/>
        <v>90.9</v>
      </c>
      <c r="K142" s="131"/>
    </row>
    <row r="143" spans="1:11" ht="12.75">
      <c r="A143" s="36"/>
      <c r="B143" s="36"/>
      <c r="C143" s="127">
        <v>1</v>
      </c>
      <c r="D143" s="97" t="s">
        <v>82</v>
      </c>
      <c r="E143" s="47"/>
      <c r="F143" s="47">
        <v>12</v>
      </c>
      <c r="G143" s="47">
        <f t="shared" si="10"/>
        <v>14.399999999999999</v>
      </c>
      <c r="H143" s="47">
        <v>2</v>
      </c>
      <c r="I143" s="47">
        <f t="shared" si="11"/>
        <v>2</v>
      </c>
      <c r="J143" s="128">
        <f t="shared" si="12"/>
        <v>90.9</v>
      </c>
      <c r="K143" s="131"/>
    </row>
    <row r="144" spans="1:11" ht="12.75">
      <c r="A144" s="36"/>
      <c r="B144" s="36"/>
      <c r="C144" s="127">
        <v>1</v>
      </c>
      <c r="D144" s="97" t="s">
        <v>83</v>
      </c>
      <c r="E144" s="47"/>
      <c r="F144" s="47">
        <v>12</v>
      </c>
      <c r="G144" s="47">
        <f t="shared" si="10"/>
        <v>14.399999999999999</v>
      </c>
      <c r="H144" s="47">
        <v>2</v>
      </c>
      <c r="I144" s="47">
        <f t="shared" si="11"/>
        <v>2</v>
      </c>
      <c r="J144" s="128">
        <f t="shared" si="12"/>
        <v>90.9</v>
      </c>
      <c r="K144" s="131"/>
    </row>
    <row r="145" spans="1:11" ht="12.75">
      <c r="A145" s="36"/>
      <c r="B145" s="36"/>
      <c r="C145" s="127">
        <v>1</v>
      </c>
      <c r="D145" s="97" t="s">
        <v>84</v>
      </c>
      <c r="E145" s="47"/>
      <c r="F145" s="47">
        <v>12</v>
      </c>
      <c r="G145" s="47">
        <f t="shared" si="10"/>
        <v>14.399999999999999</v>
      </c>
      <c r="H145" s="47">
        <v>2</v>
      </c>
      <c r="I145" s="47">
        <f t="shared" si="11"/>
        <v>2</v>
      </c>
      <c r="J145" s="128">
        <f t="shared" si="12"/>
        <v>90.9</v>
      </c>
      <c r="K145" s="131"/>
    </row>
    <row r="146" spans="1:11" ht="12.75">
      <c r="A146" s="36"/>
      <c r="B146" s="36"/>
      <c r="C146" s="127">
        <v>1</v>
      </c>
      <c r="D146" s="97" t="s">
        <v>85</v>
      </c>
      <c r="E146" s="47"/>
      <c r="F146" s="47">
        <v>12</v>
      </c>
      <c r="G146" s="47">
        <f t="shared" si="10"/>
        <v>14.399999999999999</v>
      </c>
      <c r="H146" s="47">
        <v>2</v>
      </c>
      <c r="I146" s="47">
        <f t="shared" si="11"/>
        <v>2</v>
      </c>
      <c r="J146" s="128">
        <f t="shared" si="12"/>
        <v>90.9</v>
      </c>
      <c r="K146" s="131"/>
    </row>
    <row r="147" spans="1:11" ht="12.75">
      <c r="A147" s="36"/>
      <c r="B147" s="36"/>
      <c r="C147" s="127">
        <v>1</v>
      </c>
      <c r="D147" s="97" t="s">
        <v>86</v>
      </c>
      <c r="E147" s="47"/>
      <c r="F147" s="47">
        <v>12</v>
      </c>
      <c r="G147" s="47">
        <f t="shared" si="10"/>
        <v>14.399999999999999</v>
      </c>
      <c r="H147" s="47">
        <v>2</v>
      </c>
      <c r="I147" s="47">
        <f t="shared" si="11"/>
        <v>2</v>
      </c>
      <c r="J147" s="128">
        <f t="shared" si="12"/>
        <v>90.9</v>
      </c>
      <c r="K147" s="131"/>
    </row>
    <row r="148" spans="1:11" ht="12.75">
      <c r="A148" s="36"/>
      <c r="B148" s="36"/>
      <c r="C148" s="127">
        <v>1</v>
      </c>
      <c r="D148" s="97" t="s">
        <v>87</v>
      </c>
      <c r="E148" s="47"/>
      <c r="F148" s="47">
        <v>12</v>
      </c>
      <c r="G148" s="47">
        <f t="shared" si="10"/>
        <v>14.399999999999999</v>
      </c>
      <c r="H148" s="47">
        <v>2</v>
      </c>
      <c r="I148" s="47">
        <f t="shared" si="11"/>
        <v>2</v>
      </c>
      <c r="J148" s="128">
        <f t="shared" si="12"/>
        <v>90.9</v>
      </c>
      <c r="K148" s="131"/>
    </row>
    <row r="149" spans="1:11" ht="12.75">
      <c r="A149" s="36"/>
      <c r="B149" s="36"/>
      <c r="C149" s="127">
        <v>1</v>
      </c>
      <c r="D149" s="97" t="s">
        <v>88</v>
      </c>
      <c r="E149" s="47"/>
      <c r="F149" s="47">
        <v>12</v>
      </c>
      <c r="G149" s="47">
        <f t="shared" si="10"/>
        <v>14.399999999999999</v>
      </c>
      <c r="H149" s="47">
        <v>2</v>
      </c>
      <c r="I149" s="47">
        <f t="shared" si="11"/>
        <v>2</v>
      </c>
      <c r="J149" s="128">
        <f t="shared" si="12"/>
        <v>90.9</v>
      </c>
      <c r="K149" s="131"/>
    </row>
    <row r="150" spans="1:11" ht="12.75">
      <c r="A150" s="36"/>
      <c r="B150" s="36"/>
      <c r="C150" s="127">
        <v>1</v>
      </c>
      <c r="D150" s="97" t="s">
        <v>80</v>
      </c>
      <c r="E150" s="47"/>
      <c r="F150" s="47">
        <v>2</v>
      </c>
      <c r="G150" s="47">
        <f t="shared" si="10"/>
        <v>2.4</v>
      </c>
      <c r="H150" s="47">
        <v>2</v>
      </c>
      <c r="I150" s="47">
        <f t="shared" si="11"/>
        <v>2</v>
      </c>
      <c r="J150" s="128">
        <f t="shared" si="12"/>
        <v>90.9</v>
      </c>
      <c r="K150" s="131"/>
    </row>
    <row r="151" spans="1:11" ht="12.75">
      <c r="A151" s="36"/>
      <c r="B151" s="36"/>
      <c r="C151" s="127">
        <v>1</v>
      </c>
      <c r="D151" s="97" t="s">
        <v>92</v>
      </c>
      <c r="E151" s="47"/>
      <c r="F151" s="47">
        <v>2</v>
      </c>
      <c r="G151" s="47">
        <f t="shared" si="10"/>
        <v>2.4</v>
      </c>
      <c r="H151" s="47">
        <v>1</v>
      </c>
      <c r="I151" s="47">
        <f t="shared" si="11"/>
        <v>1</v>
      </c>
      <c r="J151" s="128">
        <f t="shared" si="12"/>
        <v>45.45</v>
      </c>
      <c r="K151" s="131"/>
    </row>
    <row r="152" spans="1:11" ht="12.75">
      <c r="A152" s="36"/>
      <c r="B152" s="36"/>
      <c r="C152" s="127">
        <v>1</v>
      </c>
      <c r="D152" s="97" t="s">
        <v>19</v>
      </c>
      <c r="E152" s="47"/>
      <c r="F152" s="47">
        <v>2</v>
      </c>
      <c r="G152" s="47">
        <f t="shared" si="10"/>
        <v>2.4</v>
      </c>
      <c r="H152" s="47">
        <v>1</v>
      </c>
      <c r="I152" s="47">
        <f t="shared" si="11"/>
        <v>1</v>
      </c>
      <c r="J152" s="128">
        <f t="shared" si="12"/>
        <v>45.45</v>
      </c>
      <c r="K152" s="131"/>
    </row>
    <row r="153" spans="1:11" ht="12.75">
      <c r="A153" s="36"/>
      <c r="B153" s="36"/>
      <c r="C153" s="127">
        <v>1</v>
      </c>
      <c r="D153" s="97" t="s">
        <v>20</v>
      </c>
      <c r="E153" s="47"/>
      <c r="F153" s="47">
        <v>2</v>
      </c>
      <c r="G153" s="47">
        <f t="shared" si="10"/>
        <v>2.4</v>
      </c>
      <c r="H153" s="47">
        <v>1</v>
      </c>
      <c r="I153" s="47">
        <f t="shared" si="11"/>
        <v>1</v>
      </c>
      <c r="J153" s="128">
        <f t="shared" si="12"/>
        <v>45.45</v>
      </c>
      <c r="K153" s="131"/>
    </row>
    <row r="154" spans="1:11" ht="12.75">
      <c r="A154" s="36"/>
      <c r="B154" s="36"/>
      <c r="C154" s="127">
        <v>1</v>
      </c>
      <c r="D154" s="97" t="s">
        <v>174</v>
      </c>
      <c r="E154" s="47"/>
      <c r="F154" s="47">
        <v>2</v>
      </c>
      <c r="G154" s="47">
        <f t="shared" si="10"/>
        <v>2.4</v>
      </c>
      <c r="H154" s="47">
        <v>1</v>
      </c>
      <c r="I154" s="47">
        <f t="shared" si="11"/>
        <v>1</v>
      </c>
      <c r="J154" s="128">
        <f t="shared" si="12"/>
        <v>45.45</v>
      </c>
      <c r="K154" s="131"/>
    </row>
    <row r="155" spans="1:11" ht="12.75">
      <c r="A155" s="36"/>
      <c r="B155" s="36"/>
      <c r="C155" s="127">
        <v>1</v>
      </c>
      <c r="D155" s="97" t="s">
        <v>151</v>
      </c>
      <c r="E155" s="47"/>
      <c r="F155" s="47">
        <v>2</v>
      </c>
      <c r="G155" s="47">
        <f t="shared" si="10"/>
        <v>2.4</v>
      </c>
      <c r="H155" s="47">
        <v>1</v>
      </c>
      <c r="I155" s="47">
        <v>1</v>
      </c>
      <c r="J155" s="128">
        <f aca="true" t="shared" si="13" ref="J155:J173">(C155*H155)*$K$4</f>
        <v>45.45</v>
      </c>
      <c r="K155" s="131"/>
    </row>
    <row r="156" spans="1:11" ht="12.75">
      <c r="A156" s="36"/>
      <c r="B156" s="36"/>
      <c r="C156" s="127">
        <v>1</v>
      </c>
      <c r="D156" s="97" t="s">
        <v>152</v>
      </c>
      <c r="E156" s="47"/>
      <c r="F156" s="47">
        <v>2</v>
      </c>
      <c r="G156" s="47">
        <f t="shared" si="10"/>
        <v>2.4</v>
      </c>
      <c r="H156" s="47">
        <v>1</v>
      </c>
      <c r="I156" s="47">
        <f aca="true" t="shared" si="14" ref="I156:I173">C156*H156</f>
        <v>1</v>
      </c>
      <c r="J156" s="128">
        <f t="shared" si="13"/>
        <v>45.45</v>
      </c>
      <c r="K156" s="131"/>
    </row>
    <row r="157" spans="1:11" ht="12.75">
      <c r="A157" s="36"/>
      <c r="B157" s="36"/>
      <c r="C157" s="127">
        <v>1</v>
      </c>
      <c r="D157" s="97" t="s">
        <v>56</v>
      </c>
      <c r="E157" s="47"/>
      <c r="F157" s="47">
        <v>2</v>
      </c>
      <c r="G157" s="47">
        <f t="shared" si="10"/>
        <v>2.4</v>
      </c>
      <c r="H157" s="47">
        <v>1</v>
      </c>
      <c r="I157" s="47">
        <f t="shared" si="14"/>
        <v>1</v>
      </c>
      <c r="J157" s="128">
        <f t="shared" si="13"/>
        <v>45.45</v>
      </c>
      <c r="K157" s="131"/>
    </row>
    <row r="158" spans="1:11" ht="12.75">
      <c r="A158" s="36"/>
      <c r="B158" s="36"/>
      <c r="C158" s="127">
        <v>1</v>
      </c>
      <c r="D158" s="97" t="s">
        <v>57</v>
      </c>
      <c r="E158" s="47"/>
      <c r="F158" s="47">
        <v>2</v>
      </c>
      <c r="G158" s="47">
        <f t="shared" si="10"/>
        <v>2.4</v>
      </c>
      <c r="H158" s="47">
        <v>1</v>
      </c>
      <c r="I158" s="47">
        <f t="shared" si="14"/>
        <v>1</v>
      </c>
      <c r="J158" s="128">
        <f t="shared" si="13"/>
        <v>45.45</v>
      </c>
      <c r="K158" s="131"/>
    </row>
    <row r="159" spans="1:11" ht="12.75">
      <c r="A159" s="36"/>
      <c r="B159" s="36"/>
      <c r="C159" s="127">
        <v>1</v>
      </c>
      <c r="D159" s="97" t="s">
        <v>58</v>
      </c>
      <c r="E159" s="47"/>
      <c r="F159" s="47">
        <v>2</v>
      </c>
      <c r="G159" s="47">
        <f t="shared" si="10"/>
        <v>2.4</v>
      </c>
      <c r="H159" s="47">
        <v>1</v>
      </c>
      <c r="I159" s="47">
        <f t="shared" si="14"/>
        <v>1</v>
      </c>
      <c r="J159" s="128">
        <f t="shared" si="13"/>
        <v>45.45</v>
      </c>
      <c r="K159" s="131"/>
    </row>
    <row r="160" spans="1:11" ht="12.75">
      <c r="A160" s="36"/>
      <c r="B160" s="36"/>
      <c r="C160" s="127">
        <v>1</v>
      </c>
      <c r="D160" s="97" t="s">
        <v>59</v>
      </c>
      <c r="E160" s="47"/>
      <c r="F160" s="47">
        <v>2</v>
      </c>
      <c r="G160" s="47">
        <f aca="true" t="shared" si="15" ref="G160:G173">F160*1.2*C160</f>
        <v>2.4</v>
      </c>
      <c r="H160" s="47">
        <v>1</v>
      </c>
      <c r="I160" s="47">
        <f t="shared" si="14"/>
        <v>1</v>
      </c>
      <c r="J160" s="128">
        <f t="shared" si="13"/>
        <v>45.45</v>
      </c>
      <c r="K160" s="131"/>
    </row>
    <row r="161" spans="1:11" ht="12.75">
      <c r="A161" s="36"/>
      <c r="B161" s="36"/>
      <c r="C161" s="127">
        <v>1</v>
      </c>
      <c r="D161" s="97" t="s">
        <v>60</v>
      </c>
      <c r="E161" s="47"/>
      <c r="F161" s="47">
        <v>2</v>
      </c>
      <c r="G161" s="47">
        <f t="shared" si="15"/>
        <v>2.4</v>
      </c>
      <c r="H161" s="47">
        <v>1</v>
      </c>
      <c r="I161" s="47">
        <f t="shared" si="14"/>
        <v>1</v>
      </c>
      <c r="J161" s="128">
        <f t="shared" si="13"/>
        <v>45.45</v>
      </c>
      <c r="K161" s="131"/>
    </row>
    <row r="162" spans="1:11" ht="12.75">
      <c r="A162" s="36"/>
      <c r="B162" s="36"/>
      <c r="C162" s="127">
        <v>1</v>
      </c>
      <c r="D162" s="97" t="s">
        <v>153</v>
      </c>
      <c r="E162" s="47"/>
      <c r="F162" s="47">
        <v>2</v>
      </c>
      <c r="G162" s="47">
        <f t="shared" si="15"/>
        <v>2.4</v>
      </c>
      <c r="H162" s="47">
        <v>1</v>
      </c>
      <c r="I162" s="47">
        <f t="shared" si="14"/>
        <v>1</v>
      </c>
      <c r="J162" s="128">
        <f t="shared" si="13"/>
        <v>45.45</v>
      </c>
      <c r="K162" s="131"/>
    </row>
    <row r="163" spans="1:11" ht="12.75">
      <c r="A163" s="36"/>
      <c r="B163" s="36"/>
      <c r="C163" s="127">
        <v>1</v>
      </c>
      <c r="D163" s="97" t="s">
        <v>21</v>
      </c>
      <c r="E163" s="47"/>
      <c r="F163" s="47">
        <v>2</v>
      </c>
      <c r="G163" s="47">
        <f t="shared" si="15"/>
        <v>2.4</v>
      </c>
      <c r="H163" s="47">
        <v>1</v>
      </c>
      <c r="I163" s="47">
        <f t="shared" si="14"/>
        <v>1</v>
      </c>
      <c r="J163" s="128">
        <f t="shared" si="13"/>
        <v>45.45</v>
      </c>
      <c r="K163" s="131"/>
    </row>
    <row r="164" spans="1:11" ht="12.75">
      <c r="A164" s="36"/>
      <c r="B164" s="36"/>
      <c r="C164" s="127">
        <v>1</v>
      </c>
      <c r="D164" s="97" t="s">
        <v>101</v>
      </c>
      <c r="E164" s="47"/>
      <c r="F164" s="47">
        <v>2</v>
      </c>
      <c r="G164" s="47">
        <f t="shared" si="15"/>
        <v>2.4</v>
      </c>
      <c r="H164" s="47">
        <v>1</v>
      </c>
      <c r="I164" s="47">
        <f t="shared" si="14"/>
        <v>1</v>
      </c>
      <c r="J164" s="128">
        <f t="shared" si="13"/>
        <v>45.45</v>
      </c>
      <c r="K164" s="131"/>
    </row>
    <row r="165" spans="1:11" ht="12.75">
      <c r="A165" s="36"/>
      <c r="B165" s="36"/>
      <c r="C165" s="127">
        <v>1</v>
      </c>
      <c r="D165" s="97" t="s">
        <v>101</v>
      </c>
      <c r="E165" s="47"/>
      <c r="F165" s="47">
        <v>2</v>
      </c>
      <c r="G165" s="47">
        <f t="shared" si="15"/>
        <v>2.4</v>
      </c>
      <c r="H165" s="47">
        <v>1</v>
      </c>
      <c r="I165" s="47">
        <f t="shared" si="14"/>
        <v>1</v>
      </c>
      <c r="J165" s="128">
        <f t="shared" si="13"/>
        <v>45.45</v>
      </c>
      <c r="K165" s="131"/>
    </row>
    <row r="166" spans="1:11" ht="12.75">
      <c r="A166" s="36"/>
      <c r="B166" s="36"/>
      <c r="C166" s="127">
        <v>1</v>
      </c>
      <c r="D166" s="97" t="s">
        <v>169</v>
      </c>
      <c r="E166" s="47"/>
      <c r="F166" s="47">
        <v>120</v>
      </c>
      <c r="G166" s="47">
        <f t="shared" si="15"/>
        <v>144</v>
      </c>
      <c r="H166" s="47">
        <v>8</v>
      </c>
      <c r="I166" s="47">
        <f t="shared" si="14"/>
        <v>8</v>
      </c>
      <c r="J166" s="128">
        <f t="shared" si="13"/>
        <v>363.6</v>
      </c>
      <c r="K166" s="131"/>
    </row>
    <row r="167" spans="1:11" ht="12.75">
      <c r="A167" s="36"/>
      <c r="B167" s="36"/>
      <c r="C167" s="127">
        <v>1</v>
      </c>
      <c r="D167" s="97" t="s">
        <v>96</v>
      </c>
      <c r="E167" s="47"/>
      <c r="F167" s="47">
        <v>12</v>
      </c>
      <c r="G167" s="47">
        <f t="shared" si="15"/>
        <v>14.399999999999999</v>
      </c>
      <c r="H167" s="47">
        <v>2</v>
      </c>
      <c r="I167" s="47">
        <f t="shared" si="14"/>
        <v>2</v>
      </c>
      <c r="J167" s="128">
        <f t="shared" si="13"/>
        <v>90.9</v>
      </c>
      <c r="K167" s="131"/>
    </row>
    <row r="168" spans="1:11" ht="12.75">
      <c r="A168" s="36"/>
      <c r="B168" s="36"/>
      <c r="C168" s="127">
        <v>1</v>
      </c>
      <c r="D168" s="97" t="s">
        <v>97</v>
      </c>
      <c r="E168" s="47"/>
      <c r="F168" s="47">
        <v>12</v>
      </c>
      <c r="G168" s="47">
        <f t="shared" si="15"/>
        <v>14.399999999999999</v>
      </c>
      <c r="H168" s="47">
        <v>2</v>
      </c>
      <c r="I168" s="47">
        <f t="shared" si="14"/>
        <v>2</v>
      </c>
      <c r="J168" s="128">
        <f t="shared" si="13"/>
        <v>90.9</v>
      </c>
      <c r="K168" s="131"/>
    </row>
    <row r="169" spans="1:11" ht="12.75">
      <c r="A169" s="36"/>
      <c r="B169" s="36"/>
      <c r="C169" s="127">
        <v>1</v>
      </c>
      <c r="D169" s="97" t="s">
        <v>107</v>
      </c>
      <c r="E169" s="47"/>
      <c r="F169" s="47">
        <v>5</v>
      </c>
      <c r="G169" s="47">
        <v>3</v>
      </c>
      <c r="H169" s="47">
        <v>1</v>
      </c>
      <c r="I169" s="47">
        <f t="shared" si="14"/>
        <v>1</v>
      </c>
      <c r="J169" s="128">
        <f t="shared" si="13"/>
        <v>45.45</v>
      </c>
      <c r="K169" s="131"/>
    </row>
    <row r="170" spans="1:11" ht="12.75">
      <c r="A170" s="36"/>
      <c r="B170" s="36"/>
      <c r="C170" s="127">
        <v>1</v>
      </c>
      <c r="D170" s="97" t="s">
        <v>158</v>
      </c>
      <c r="E170" s="47"/>
      <c r="F170" s="47">
        <v>5</v>
      </c>
      <c r="G170" s="47">
        <v>3</v>
      </c>
      <c r="H170" s="47">
        <v>1</v>
      </c>
      <c r="I170" s="47">
        <f t="shared" si="14"/>
        <v>1</v>
      </c>
      <c r="J170" s="128">
        <f t="shared" si="13"/>
        <v>45.45</v>
      </c>
      <c r="K170" s="131"/>
    </row>
    <row r="171" spans="1:11" ht="12.75">
      <c r="A171" s="36"/>
      <c r="B171" s="36"/>
      <c r="C171" s="127">
        <v>1</v>
      </c>
      <c r="D171" s="97" t="s">
        <v>106</v>
      </c>
      <c r="E171" s="47"/>
      <c r="F171" s="47">
        <v>5</v>
      </c>
      <c r="G171" s="47">
        <v>3</v>
      </c>
      <c r="H171" s="47">
        <v>1</v>
      </c>
      <c r="I171" s="47">
        <f t="shared" si="14"/>
        <v>1</v>
      </c>
      <c r="J171" s="128">
        <f t="shared" si="13"/>
        <v>45.45</v>
      </c>
      <c r="K171" s="131"/>
    </row>
    <row r="172" spans="1:11" ht="12.75">
      <c r="A172" s="36"/>
      <c r="B172" s="36"/>
      <c r="C172" s="127">
        <v>1</v>
      </c>
      <c r="D172" s="97" t="s">
        <v>53</v>
      </c>
      <c r="E172" s="47"/>
      <c r="F172" s="47">
        <v>15</v>
      </c>
      <c r="G172" s="47">
        <f t="shared" si="15"/>
        <v>18</v>
      </c>
      <c r="H172" s="47">
        <v>3</v>
      </c>
      <c r="I172" s="47">
        <f t="shared" si="14"/>
        <v>3</v>
      </c>
      <c r="J172" s="128">
        <f t="shared" si="13"/>
        <v>136.35000000000002</v>
      </c>
      <c r="K172" s="131"/>
    </row>
    <row r="173" spans="1:11" ht="12.75">
      <c r="A173" s="36"/>
      <c r="B173" s="36"/>
      <c r="C173" s="127">
        <v>1</v>
      </c>
      <c r="D173" s="97" t="s">
        <v>62</v>
      </c>
      <c r="E173" s="47"/>
      <c r="F173" s="47">
        <v>6</v>
      </c>
      <c r="G173" s="47">
        <f t="shared" si="15"/>
        <v>7.199999999999999</v>
      </c>
      <c r="H173" s="47">
        <v>2</v>
      </c>
      <c r="I173" s="47">
        <f t="shared" si="14"/>
        <v>2</v>
      </c>
      <c r="J173" s="128">
        <f t="shared" si="13"/>
        <v>90.9</v>
      </c>
      <c r="K173" s="131"/>
    </row>
    <row r="174" spans="1:11" ht="12.75">
      <c r="A174" s="36"/>
      <c r="B174" s="36"/>
      <c r="C174" s="127"/>
      <c r="D174" s="133" t="s">
        <v>399</v>
      </c>
      <c r="E174" s="99"/>
      <c r="F174" s="99"/>
      <c r="G174" s="134">
        <f>SUM(G96:G173)</f>
        <v>1063.7999999999988</v>
      </c>
      <c r="H174" s="99"/>
      <c r="I174" s="99">
        <f>SUM(I96:I173)</f>
        <v>138</v>
      </c>
      <c r="J174" s="134">
        <f>SUM(J96:J173)</f>
        <v>6272.099999999998</v>
      </c>
      <c r="K174" s="135"/>
    </row>
    <row r="175" spans="2:11" ht="12.75">
      <c r="B175" s="36"/>
      <c r="C175" s="127"/>
      <c r="D175" s="47"/>
      <c r="E175" s="47"/>
      <c r="F175" s="47"/>
      <c r="G175" s="47"/>
      <c r="H175" s="47"/>
      <c r="I175" s="47"/>
      <c r="J175" s="47"/>
      <c r="K175" s="131"/>
    </row>
    <row r="176" spans="2:11" ht="12.75">
      <c r="B176" s="36"/>
      <c r="C176" s="127"/>
      <c r="D176" s="47"/>
      <c r="E176" s="47"/>
      <c r="F176" s="47"/>
      <c r="G176" s="47"/>
      <c r="H176" s="47"/>
      <c r="I176" s="47"/>
      <c r="J176" s="47"/>
      <c r="K176" s="131"/>
    </row>
    <row r="177" spans="2:11" ht="12.75">
      <c r="B177" s="36"/>
      <c r="C177" s="127"/>
      <c r="D177" s="47"/>
      <c r="E177" s="47"/>
      <c r="F177" s="47"/>
      <c r="G177" s="47"/>
      <c r="H177" s="47"/>
      <c r="I177" s="47"/>
      <c r="J177" s="47"/>
      <c r="K177" s="131"/>
    </row>
    <row r="178" spans="2:11" ht="12.75">
      <c r="B178" s="36"/>
      <c r="C178" s="127"/>
      <c r="D178" s="47"/>
      <c r="E178" s="47"/>
      <c r="F178" s="47"/>
      <c r="G178" s="47"/>
      <c r="H178" s="47"/>
      <c r="I178" s="47"/>
      <c r="J178" s="47"/>
      <c r="K178" s="131"/>
    </row>
    <row r="179" spans="2:11" ht="12.75">
      <c r="B179" s="36"/>
      <c r="C179" s="127"/>
      <c r="D179" s="47"/>
      <c r="E179" s="47"/>
      <c r="F179" s="47"/>
      <c r="G179" s="47"/>
      <c r="H179" s="47"/>
      <c r="I179" s="47"/>
      <c r="J179" s="47"/>
      <c r="K179" s="131"/>
    </row>
    <row r="180" spans="2:11" ht="12.75">
      <c r="B180" s="36"/>
      <c r="C180" s="127"/>
      <c r="D180" s="47"/>
      <c r="E180" s="47"/>
      <c r="F180" s="47"/>
      <c r="G180" s="47"/>
      <c r="H180" s="47"/>
      <c r="I180" s="47"/>
      <c r="J180" s="47"/>
      <c r="K180" s="131"/>
    </row>
    <row r="181" spans="2:5" ht="12.75">
      <c r="B181" s="36"/>
      <c r="C181" s="36"/>
      <c r="D181" s="36"/>
      <c r="E181" s="36"/>
    </row>
    <row r="182" spans="2:5" ht="12.75">
      <c r="B182" s="36"/>
      <c r="C182" s="36"/>
      <c r="D182" s="36"/>
      <c r="E182" s="36"/>
    </row>
    <row r="183" spans="2:5" ht="12.75">
      <c r="B183" s="36"/>
      <c r="C183" s="36"/>
      <c r="D183" s="36"/>
      <c r="E183" s="36"/>
    </row>
    <row r="184" spans="2:5" ht="12.75">
      <c r="B184" s="36"/>
      <c r="C184" s="36"/>
      <c r="D184" s="36"/>
      <c r="E184" s="36"/>
    </row>
    <row r="185" spans="2:5" ht="12.75">
      <c r="B185" s="36"/>
      <c r="C185" s="36"/>
      <c r="D185" s="36"/>
      <c r="E185" s="36"/>
    </row>
    <row r="186" spans="2:5" ht="12.75">
      <c r="B186" s="36"/>
      <c r="C186" s="36"/>
      <c r="D186" s="36"/>
      <c r="E186" s="36"/>
    </row>
    <row r="187" spans="2:5" ht="12.75">
      <c r="B187" s="36"/>
      <c r="C187" s="36"/>
      <c r="D187" s="36"/>
      <c r="E187" s="36"/>
    </row>
    <row r="188" spans="2:5" ht="12.75">
      <c r="B188" s="36"/>
      <c r="C188" s="36"/>
      <c r="D188" s="36"/>
      <c r="E188" s="36"/>
    </row>
    <row r="189" spans="2:5" ht="12.75">
      <c r="B189" s="36"/>
      <c r="C189" s="36"/>
      <c r="D189" s="36"/>
      <c r="E189" s="36"/>
    </row>
    <row r="190" spans="2:5" ht="12.75">
      <c r="B190" s="36"/>
      <c r="C190" s="36"/>
      <c r="D190" s="36"/>
      <c r="E190" s="36"/>
    </row>
    <row r="191" spans="2:5" ht="12.75">
      <c r="B191" s="36"/>
      <c r="C191" s="36"/>
      <c r="D191" s="36"/>
      <c r="E191" s="36"/>
    </row>
    <row r="192" spans="2:5" ht="12.75">
      <c r="B192" s="36"/>
      <c r="C192" s="36"/>
      <c r="D192" s="36"/>
      <c r="E192" s="36"/>
    </row>
    <row r="193" spans="2:5" ht="12.75">
      <c r="B193" s="36"/>
      <c r="C193" s="36"/>
      <c r="D193" s="36"/>
      <c r="E193" s="36"/>
    </row>
    <row r="194" spans="2:5" ht="12.75">
      <c r="B194" s="36"/>
      <c r="C194" s="36"/>
      <c r="D194" s="36"/>
      <c r="E194" s="36"/>
    </row>
    <row r="195" spans="2:5" ht="12.75">
      <c r="B195" s="36"/>
      <c r="C195" s="36"/>
      <c r="D195" s="36"/>
      <c r="E195" s="36"/>
    </row>
    <row r="196" spans="2:5" ht="12.75">
      <c r="B196" s="36"/>
      <c r="C196" s="36"/>
      <c r="D196" s="36"/>
      <c r="E196" s="36"/>
    </row>
    <row r="197" spans="2:5" ht="12.75">
      <c r="B197" s="36"/>
      <c r="C197" s="36"/>
      <c r="D197" s="36"/>
      <c r="E197" s="36"/>
    </row>
    <row r="198" spans="2:5" ht="12.75">
      <c r="B198" s="36"/>
      <c r="C198" s="36"/>
      <c r="D198" s="36"/>
      <c r="E198" s="36"/>
    </row>
    <row r="199" spans="2:5" ht="12.75">
      <c r="B199" s="36"/>
      <c r="C199" s="36"/>
      <c r="D199" s="36"/>
      <c r="E199" s="36"/>
    </row>
    <row r="200" spans="2:5" ht="12.75">
      <c r="B200" s="36"/>
      <c r="C200" s="36"/>
      <c r="D200" s="36"/>
      <c r="E200" s="36"/>
    </row>
    <row r="201" spans="2:5" ht="12.75">
      <c r="B201" s="36"/>
      <c r="C201" s="36"/>
      <c r="D201" s="36"/>
      <c r="E201" s="36"/>
    </row>
    <row r="202" spans="2:5" ht="12.75">
      <c r="B202" s="36"/>
      <c r="C202" s="36"/>
      <c r="D202" s="36"/>
      <c r="E202" s="36"/>
    </row>
    <row r="203" spans="2:5" ht="12.75">
      <c r="B203" s="36"/>
      <c r="C203" s="36"/>
      <c r="D203" s="36"/>
      <c r="E203" s="36"/>
    </row>
    <row r="204" spans="2:5" ht="12.75">
      <c r="B204" s="36"/>
      <c r="C204" s="36"/>
      <c r="D204" s="36"/>
      <c r="E204" s="36"/>
    </row>
    <row r="205" spans="2:5" ht="12.75">
      <c r="B205" s="36"/>
      <c r="C205" s="36"/>
      <c r="D205" s="36"/>
      <c r="E205" s="36"/>
    </row>
    <row r="206" spans="2:5" ht="12.75">
      <c r="B206" s="36"/>
      <c r="C206" s="36"/>
      <c r="D206" s="36"/>
      <c r="E206" s="36"/>
    </row>
    <row r="207" spans="2:5" ht="12.75">
      <c r="B207" s="36"/>
      <c r="C207" s="36"/>
      <c r="D207" s="36"/>
      <c r="E207" s="36"/>
    </row>
    <row r="208" spans="2:5" ht="12.75">
      <c r="B208" s="36"/>
      <c r="C208" s="36"/>
      <c r="D208" s="36"/>
      <c r="E208" s="36"/>
    </row>
    <row r="209" spans="2:5" ht="12.75">
      <c r="B209" s="36"/>
      <c r="C209" s="36"/>
      <c r="D209" s="36"/>
      <c r="E209" s="36"/>
    </row>
    <row r="210" spans="2:5" ht="12.75">
      <c r="B210" s="36"/>
      <c r="C210" s="36"/>
      <c r="D210" s="36"/>
      <c r="E210" s="36"/>
    </row>
    <row r="211" spans="2:5" ht="12.75">
      <c r="B211" s="36"/>
      <c r="C211" s="36"/>
      <c r="D211" s="36"/>
      <c r="E211" s="36"/>
    </row>
    <row r="212" spans="2:5" ht="12.75">
      <c r="B212" s="36"/>
      <c r="C212" s="36"/>
      <c r="D212" s="36"/>
      <c r="E212" s="36"/>
    </row>
    <row r="213" spans="2:5" ht="12.75">
      <c r="B213" s="36"/>
      <c r="C213" s="36"/>
      <c r="D213" s="36"/>
      <c r="E213" s="36"/>
    </row>
    <row r="214" spans="2:5" ht="12.75">
      <c r="B214" s="36"/>
      <c r="C214" s="36"/>
      <c r="D214" s="36"/>
      <c r="E214" s="36"/>
    </row>
    <row r="215" spans="2:5" ht="12.75">
      <c r="B215" s="36"/>
      <c r="C215" s="36"/>
      <c r="D215" s="36"/>
      <c r="E215" s="36"/>
    </row>
    <row r="216" spans="2:5" ht="12.75">
      <c r="B216" s="36"/>
      <c r="C216" s="36"/>
      <c r="D216" s="36"/>
      <c r="E216" s="36"/>
    </row>
    <row r="217" spans="2:5" ht="12.75">
      <c r="B217" s="36"/>
      <c r="C217" s="36"/>
      <c r="D217" s="36"/>
      <c r="E217" s="36"/>
    </row>
    <row r="218" spans="2:5" ht="12.75">
      <c r="B218" s="36"/>
      <c r="C218" s="36"/>
      <c r="D218" s="36"/>
      <c r="E218" s="36"/>
    </row>
    <row r="219" spans="2:5" ht="12.75">
      <c r="B219" s="36"/>
      <c r="C219" s="36"/>
      <c r="D219" s="36"/>
      <c r="E219" s="36"/>
    </row>
    <row r="220" spans="2:5" ht="12.75">
      <c r="B220" s="36"/>
      <c r="C220" s="36"/>
      <c r="D220" s="36"/>
      <c r="E220" s="36"/>
    </row>
    <row r="221" spans="2:5" ht="12.75">
      <c r="B221" s="36"/>
      <c r="C221" s="36"/>
      <c r="D221" s="36"/>
      <c r="E221" s="36"/>
    </row>
    <row r="222" spans="2:5" ht="12.75">
      <c r="B222" s="36"/>
      <c r="C222" s="36"/>
      <c r="D222" s="36"/>
      <c r="E222" s="36"/>
    </row>
    <row r="223" spans="2:5" ht="12.75">
      <c r="B223" s="36"/>
      <c r="C223" s="36"/>
      <c r="D223" s="36"/>
      <c r="E223" s="36"/>
    </row>
    <row r="224" spans="2:5" ht="12.75">
      <c r="B224" s="36"/>
      <c r="C224" s="36"/>
      <c r="D224" s="36"/>
      <c r="E224" s="36"/>
    </row>
    <row r="225" spans="2:5" ht="12.75">
      <c r="B225" s="36"/>
      <c r="C225" s="36"/>
      <c r="D225" s="36"/>
      <c r="E225" s="36"/>
    </row>
    <row r="226" spans="2:5" ht="12.75">
      <c r="B226" s="36"/>
      <c r="C226" s="36"/>
      <c r="D226" s="36"/>
      <c r="E226" s="36"/>
    </row>
    <row r="227" spans="2:5" ht="12.75">
      <c r="B227" s="36"/>
      <c r="C227" s="36"/>
      <c r="D227" s="36"/>
      <c r="E227" s="36"/>
    </row>
    <row r="228" spans="2:5" ht="12.75">
      <c r="B228" s="36"/>
      <c r="C228" s="36"/>
      <c r="D228" s="36"/>
      <c r="E228" s="36"/>
    </row>
    <row r="229" spans="2:5" ht="12.75">
      <c r="B229" s="36"/>
      <c r="C229" s="36"/>
      <c r="D229" s="36"/>
      <c r="E229" s="36"/>
    </row>
    <row r="230" spans="2:5" ht="12.75">
      <c r="B230" s="36"/>
      <c r="C230" s="36"/>
      <c r="D230" s="36"/>
      <c r="E230" s="36"/>
    </row>
    <row r="231" spans="2:5" ht="12.75">
      <c r="B231" s="36"/>
      <c r="C231" s="36"/>
      <c r="D231" s="36"/>
      <c r="E231" s="36"/>
    </row>
    <row r="232" spans="2:5" ht="12.75">
      <c r="B232" s="36"/>
      <c r="C232" s="36"/>
      <c r="D232" s="36"/>
      <c r="E232" s="36"/>
    </row>
    <row r="233" spans="2:5" ht="12.75">
      <c r="B233" s="36"/>
      <c r="C233" s="36"/>
      <c r="D233" s="36"/>
      <c r="E233" s="36"/>
    </row>
    <row r="234" spans="2:5" ht="12.75">
      <c r="B234" s="36"/>
      <c r="C234" s="36"/>
      <c r="D234" s="36"/>
      <c r="E234" s="36"/>
    </row>
    <row r="235" spans="2:5" ht="12.75">
      <c r="B235" s="36"/>
      <c r="C235" s="36"/>
      <c r="D235" s="36"/>
      <c r="E235" s="36"/>
    </row>
    <row r="236" spans="2:5" ht="12.75">
      <c r="B236" s="36"/>
      <c r="C236" s="36"/>
      <c r="D236" s="36"/>
      <c r="E236" s="36"/>
    </row>
    <row r="237" spans="2:5" ht="12.75">
      <c r="B237" s="36"/>
      <c r="C237" s="36"/>
      <c r="D237" s="36"/>
      <c r="E237" s="36"/>
    </row>
    <row r="238" spans="2:5" ht="12.75">
      <c r="B238" s="36"/>
      <c r="C238" s="36"/>
      <c r="D238" s="36"/>
      <c r="E238" s="36"/>
    </row>
    <row r="239" spans="2:5" ht="12.75">
      <c r="B239" s="36"/>
      <c r="C239" s="36"/>
      <c r="D239" s="36"/>
      <c r="E239" s="36"/>
    </row>
    <row r="240" spans="2:5" ht="12.75">
      <c r="B240" s="36"/>
      <c r="C240" s="36"/>
      <c r="D240" s="36"/>
      <c r="E240" s="36"/>
    </row>
    <row r="241" spans="2:5" ht="12.75">
      <c r="B241" s="36"/>
      <c r="C241" s="36"/>
      <c r="D241" s="36"/>
      <c r="E241" s="36"/>
    </row>
    <row r="242" spans="2:5" ht="12.75">
      <c r="B242" s="36"/>
      <c r="C242" s="36"/>
      <c r="D242" s="36"/>
      <c r="E242" s="36"/>
    </row>
    <row r="243" spans="2:5" ht="12.75">
      <c r="B243" s="36"/>
      <c r="C243" s="36"/>
      <c r="D243" s="36"/>
      <c r="E243" s="36"/>
    </row>
    <row r="244" spans="2:5" ht="12.75">
      <c r="B244" s="36"/>
      <c r="C244" s="36"/>
      <c r="D244" s="36"/>
      <c r="E244" s="36"/>
    </row>
    <row r="245" spans="2:5" ht="12.75">
      <c r="B245" s="36"/>
      <c r="C245" s="36"/>
      <c r="D245" s="36"/>
      <c r="E245" s="36"/>
    </row>
    <row r="246" spans="2:5" ht="12.75">
      <c r="B246" s="36"/>
      <c r="C246" s="36"/>
      <c r="D246" s="36"/>
      <c r="E246" s="36"/>
    </row>
    <row r="247" spans="2:5" ht="12.75">
      <c r="B247" s="36"/>
      <c r="C247" s="36"/>
      <c r="D247" s="36"/>
      <c r="E247" s="36"/>
    </row>
    <row r="248" spans="2:5" ht="12.75">
      <c r="B248" s="36"/>
      <c r="C248" s="36"/>
      <c r="D248" s="36"/>
      <c r="E248" s="36"/>
    </row>
    <row r="249" spans="2:5" ht="12.75">
      <c r="B249" s="36"/>
      <c r="C249" s="36"/>
      <c r="D249" s="36"/>
      <c r="E249" s="36"/>
    </row>
    <row r="250" spans="2:5" ht="12.75">
      <c r="B250" s="36"/>
      <c r="C250" s="36"/>
      <c r="D250" s="36"/>
      <c r="E250" s="36"/>
    </row>
    <row r="251" spans="2:5" ht="12.75">
      <c r="B251" s="36"/>
      <c r="C251" s="36"/>
      <c r="D251" s="36"/>
      <c r="E251" s="36"/>
    </row>
    <row r="252" spans="2:5" ht="12.75">
      <c r="B252" s="36"/>
      <c r="C252" s="36"/>
      <c r="D252" s="36"/>
      <c r="E252" s="36"/>
    </row>
    <row r="253" spans="2:5" ht="12.75">
      <c r="B253" s="36"/>
      <c r="C253" s="36"/>
      <c r="D253" s="36"/>
      <c r="E253" s="36"/>
    </row>
    <row r="254" spans="2:5" ht="12.75">
      <c r="B254" s="36"/>
      <c r="C254" s="36"/>
      <c r="D254" s="36"/>
      <c r="E254" s="36"/>
    </row>
    <row r="255" spans="2:5" ht="12.75">
      <c r="B255" s="36"/>
      <c r="C255" s="36"/>
      <c r="D255" s="36"/>
      <c r="E255" s="36"/>
    </row>
    <row r="256" spans="2:5" ht="12.75">
      <c r="B256" s="36"/>
      <c r="C256" s="36"/>
      <c r="D256" s="36"/>
      <c r="E256" s="36"/>
    </row>
    <row r="257" spans="2:5" ht="12.75">
      <c r="B257" s="36"/>
      <c r="C257" s="36"/>
      <c r="D257" s="36"/>
      <c r="E257" s="36"/>
    </row>
    <row r="258" spans="2:5" ht="12.75">
      <c r="B258" s="36"/>
      <c r="C258" s="36"/>
      <c r="D258" s="36"/>
      <c r="E258" s="36"/>
    </row>
    <row r="259" spans="2:5" ht="12.75">
      <c r="B259" s="36"/>
      <c r="C259" s="36"/>
      <c r="D259" s="36"/>
      <c r="E259" s="36"/>
    </row>
    <row r="260" spans="2:5" ht="12.75">
      <c r="B260" s="36"/>
      <c r="C260" s="36"/>
      <c r="D260" s="36"/>
      <c r="E260" s="36"/>
    </row>
    <row r="261" spans="2:5" ht="12.75">
      <c r="B261" s="36"/>
      <c r="C261" s="36"/>
      <c r="D261" s="36"/>
      <c r="E261" s="36"/>
    </row>
    <row r="262" spans="2:5" ht="12.75">
      <c r="B262" s="36"/>
      <c r="C262" s="36"/>
      <c r="D262" s="36"/>
      <c r="E262" s="36"/>
    </row>
    <row r="263" spans="2:5" ht="12.75">
      <c r="B263" s="36"/>
      <c r="C263" s="36"/>
      <c r="D263" s="36"/>
      <c r="E263" s="36"/>
    </row>
    <row r="264" spans="2:5" ht="12.75">
      <c r="B264" s="36"/>
      <c r="C264" s="36"/>
      <c r="D264" s="36"/>
      <c r="E264" s="36"/>
    </row>
    <row r="265" spans="2:5" ht="12.75">
      <c r="B265" s="36"/>
      <c r="C265" s="36"/>
      <c r="D265" s="36"/>
      <c r="E265" s="36"/>
    </row>
    <row r="266" spans="2:5" ht="12.75">
      <c r="B266" s="36"/>
      <c r="C266" s="36"/>
      <c r="D266" s="36"/>
      <c r="E266" s="36"/>
    </row>
    <row r="267" spans="2:5" ht="12.75">
      <c r="B267" s="36"/>
      <c r="C267" s="36"/>
      <c r="D267" s="36"/>
      <c r="E267" s="36"/>
    </row>
    <row r="268" spans="2:5" ht="12.75">
      <c r="B268" s="36"/>
      <c r="C268" s="36"/>
      <c r="D268" s="36"/>
      <c r="E268" s="36"/>
    </row>
    <row r="269" spans="2:5" ht="12.75">
      <c r="B269" s="36"/>
      <c r="C269" s="36"/>
      <c r="D269" s="36"/>
      <c r="E269" s="36"/>
    </row>
    <row r="270" spans="2:5" ht="12.75">
      <c r="B270" s="36"/>
      <c r="C270" s="36"/>
      <c r="D270" s="36"/>
      <c r="E270" s="36"/>
    </row>
    <row r="271" spans="2:5" ht="12.75">
      <c r="B271" s="36"/>
      <c r="C271" s="36"/>
      <c r="D271" s="36"/>
      <c r="E271" s="36"/>
    </row>
    <row r="272" spans="2:5" ht="12.75">
      <c r="B272" s="36"/>
      <c r="C272" s="36"/>
      <c r="D272" s="36"/>
      <c r="E272" s="36"/>
    </row>
    <row r="273" spans="2:5" ht="12.75">
      <c r="B273" s="36"/>
      <c r="C273" s="36"/>
      <c r="D273" s="36"/>
      <c r="E273" s="36"/>
    </row>
    <row r="274" spans="2:5" ht="12.75">
      <c r="B274" s="36"/>
      <c r="C274" s="36"/>
      <c r="D274" s="36"/>
      <c r="E274" s="36"/>
    </row>
    <row r="275" spans="2:5" ht="12.75">
      <c r="B275" s="36"/>
      <c r="C275" s="36"/>
      <c r="D275" s="36"/>
      <c r="E275" s="36"/>
    </row>
    <row r="276" spans="2:5" ht="12.75">
      <c r="B276" s="36"/>
      <c r="C276" s="36"/>
      <c r="D276" s="36"/>
      <c r="E276" s="36"/>
    </row>
    <row r="277" spans="2:5" ht="12.75">
      <c r="B277" s="36"/>
      <c r="C277" s="36"/>
      <c r="D277" s="36"/>
      <c r="E277" s="36"/>
    </row>
    <row r="278" spans="2:5" ht="12.75">
      <c r="B278" s="36"/>
      <c r="C278" s="36"/>
      <c r="D278" s="36"/>
      <c r="E278" s="36"/>
    </row>
    <row r="279" spans="2:5" ht="12.75">
      <c r="B279" s="36"/>
      <c r="C279" s="36"/>
      <c r="D279" s="36"/>
      <c r="E279" s="36"/>
    </row>
    <row r="280" spans="2:5" ht="12.75">
      <c r="B280" s="36"/>
      <c r="C280" s="36"/>
      <c r="D280" s="36"/>
      <c r="E280" s="36"/>
    </row>
    <row r="281" spans="2:5" ht="12.75">
      <c r="B281" s="36"/>
      <c r="C281" s="36"/>
      <c r="D281" s="36"/>
      <c r="E281" s="36"/>
    </row>
    <row r="282" spans="2:5" ht="12.75">
      <c r="B282" s="36"/>
      <c r="C282" s="36"/>
      <c r="D282" s="36"/>
      <c r="E282" s="36"/>
    </row>
    <row r="283" spans="2:5" ht="12.75">
      <c r="B283" s="36"/>
      <c r="C283" s="36"/>
      <c r="D283" s="36"/>
      <c r="E283" s="36"/>
    </row>
    <row r="284" spans="2:5" ht="12.75">
      <c r="B284" s="36"/>
      <c r="C284" s="36"/>
      <c r="D284" s="36"/>
      <c r="E284" s="36"/>
    </row>
    <row r="285" spans="2:5" ht="12.75">
      <c r="B285" s="36"/>
      <c r="C285" s="36"/>
      <c r="D285" s="36"/>
      <c r="E285" s="36"/>
    </row>
    <row r="286" spans="2:5" ht="12.75">
      <c r="B286" s="36"/>
      <c r="C286" s="36"/>
      <c r="D286" s="36"/>
      <c r="E286" s="36"/>
    </row>
    <row r="287" spans="2:5" ht="12.75">
      <c r="B287" s="36"/>
      <c r="C287" s="36"/>
      <c r="D287" s="36"/>
      <c r="E287" s="36"/>
    </row>
    <row r="288" spans="2:5" ht="12.75">
      <c r="B288" s="36"/>
      <c r="C288" s="36"/>
      <c r="D288" s="36"/>
      <c r="E288" s="36"/>
    </row>
    <row r="289" spans="2:5" ht="12.75">
      <c r="B289" s="36"/>
      <c r="C289" s="36"/>
      <c r="D289" s="36"/>
      <c r="E289" s="36"/>
    </row>
    <row r="290" spans="2:5" ht="12.75">
      <c r="B290" s="36"/>
      <c r="C290" s="36"/>
      <c r="D290" s="36"/>
      <c r="E290" s="36"/>
    </row>
    <row r="291" spans="2:5" ht="12.75">
      <c r="B291" s="36"/>
      <c r="C291" s="36"/>
      <c r="D291" s="36"/>
      <c r="E291" s="36"/>
    </row>
    <row r="292" spans="2:5" ht="12.75">
      <c r="B292" s="36"/>
      <c r="C292" s="36"/>
      <c r="D292" s="36"/>
      <c r="E292" s="36"/>
    </row>
    <row r="293" spans="2:5" ht="12.75">
      <c r="B293" s="36"/>
      <c r="C293" s="36"/>
      <c r="D293" s="36"/>
      <c r="E293" s="36"/>
    </row>
    <row r="294" spans="2:5" ht="12.75">
      <c r="B294" s="36"/>
      <c r="C294" s="36"/>
      <c r="D294" s="36"/>
      <c r="E294" s="36"/>
    </row>
    <row r="295" spans="2:5" ht="12.75">
      <c r="B295" s="36"/>
      <c r="C295" s="36"/>
      <c r="D295" s="36"/>
      <c r="E295" s="36"/>
    </row>
    <row r="296" spans="2:5" ht="12.75">
      <c r="B296" s="36"/>
      <c r="C296" s="36"/>
      <c r="D296" s="36"/>
      <c r="E296" s="36"/>
    </row>
    <row r="297" spans="2:5" ht="12.75">
      <c r="B297" s="36"/>
      <c r="C297" s="36"/>
      <c r="D297" s="36"/>
      <c r="E297" s="36"/>
    </row>
    <row r="298" spans="2:5" ht="12.75">
      <c r="B298" s="36"/>
      <c r="C298" s="36"/>
      <c r="D298" s="36"/>
      <c r="E298" s="36"/>
    </row>
    <row r="299" spans="2:5" ht="12.75">
      <c r="B299" s="36"/>
      <c r="C299" s="36"/>
      <c r="D299" s="36"/>
      <c r="E299" s="36"/>
    </row>
    <row r="300" spans="2:5" ht="12.75">
      <c r="B300" s="36"/>
      <c r="C300" s="36"/>
      <c r="D300" s="36"/>
      <c r="E300" s="36"/>
    </row>
    <row r="301" spans="2:5" ht="12.75">
      <c r="B301" s="36"/>
      <c r="C301" s="36"/>
      <c r="D301" s="36"/>
      <c r="E301" s="36"/>
    </row>
    <row r="302" spans="2:5" ht="12.75">
      <c r="B302" s="36"/>
      <c r="C302" s="36"/>
      <c r="D302" s="36"/>
      <c r="E302" s="36"/>
    </row>
    <row r="303" spans="2:5" ht="12.75">
      <c r="B303" s="36"/>
      <c r="C303" s="36"/>
      <c r="D303" s="36"/>
      <c r="E303" s="36"/>
    </row>
    <row r="304" spans="2:5" ht="12.75">
      <c r="B304" s="36"/>
      <c r="C304" s="36"/>
      <c r="D304" s="36"/>
      <c r="E304" s="36"/>
    </row>
    <row r="305" spans="2:5" ht="12.75">
      <c r="B305" s="36"/>
      <c r="C305" s="36"/>
      <c r="D305" s="36"/>
      <c r="E305" s="36"/>
    </row>
    <row r="306" spans="2:5" ht="12.75">
      <c r="B306" s="36"/>
      <c r="C306" s="36"/>
      <c r="D306" s="36"/>
      <c r="E306" s="36"/>
    </row>
    <row r="307" spans="2:5" ht="12.75">
      <c r="B307" s="36"/>
      <c r="C307" s="36"/>
      <c r="D307" s="36"/>
      <c r="E307" s="36"/>
    </row>
    <row r="308" spans="2:5" ht="12.75">
      <c r="B308" s="36"/>
      <c r="C308" s="36"/>
      <c r="D308" s="36"/>
      <c r="E308" s="36"/>
    </row>
    <row r="309" spans="2:5" ht="12.75">
      <c r="B309" s="36"/>
      <c r="C309" s="36"/>
      <c r="D309" s="36"/>
      <c r="E309" s="36"/>
    </row>
    <row r="310" spans="2:5" ht="12.75">
      <c r="B310" s="36"/>
      <c r="C310" s="36"/>
      <c r="D310" s="36"/>
      <c r="E310" s="36"/>
    </row>
    <row r="311" spans="2:5" ht="12.75">
      <c r="B311" s="36"/>
      <c r="C311" s="36"/>
      <c r="D311" s="36"/>
      <c r="E311" s="36"/>
    </row>
    <row r="312" spans="2:5" ht="12.75">
      <c r="B312" s="36"/>
      <c r="C312" s="36"/>
      <c r="D312" s="36"/>
      <c r="E312" s="36"/>
    </row>
    <row r="313" spans="2:5" ht="12.75">
      <c r="B313" s="36"/>
      <c r="C313" s="36"/>
      <c r="D313" s="36"/>
      <c r="E313" s="36"/>
    </row>
    <row r="314" spans="2:5" ht="12.75">
      <c r="B314" s="36"/>
      <c r="C314" s="36"/>
      <c r="D314" s="36"/>
      <c r="E314" s="36"/>
    </row>
    <row r="315" spans="2:5" ht="12.75">
      <c r="B315" s="36"/>
      <c r="C315" s="36"/>
      <c r="D315" s="36"/>
      <c r="E315" s="36"/>
    </row>
    <row r="316" spans="2:5" ht="12.75">
      <c r="B316" s="36"/>
      <c r="C316" s="36"/>
      <c r="D316" s="36"/>
      <c r="E316" s="36"/>
    </row>
    <row r="317" spans="2:5" ht="12.75">
      <c r="B317" s="36"/>
      <c r="C317" s="36"/>
      <c r="D317" s="36"/>
      <c r="E317" s="36"/>
    </row>
    <row r="318" spans="2:5" ht="12.75">
      <c r="B318" s="36"/>
      <c r="C318" s="36"/>
      <c r="D318" s="36"/>
      <c r="E318" s="36"/>
    </row>
    <row r="319" spans="2:5" ht="12.75">
      <c r="B319" s="36"/>
      <c r="C319" s="36"/>
      <c r="D319" s="36"/>
      <c r="E319" s="36"/>
    </row>
    <row r="320" spans="2:5" ht="12.75">
      <c r="B320" s="36"/>
      <c r="C320" s="36"/>
      <c r="D320" s="36"/>
      <c r="E320" s="36"/>
    </row>
    <row r="321" spans="2:5" ht="12.75">
      <c r="B321" s="36"/>
      <c r="C321" s="36"/>
      <c r="D321" s="36"/>
      <c r="E321" s="36"/>
    </row>
    <row r="322" spans="2:5" ht="12.75">
      <c r="B322" s="36"/>
      <c r="C322" s="36"/>
      <c r="D322" s="36"/>
      <c r="E322" s="36"/>
    </row>
    <row r="323" spans="2:5" ht="12.75">
      <c r="B323" s="36"/>
      <c r="C323" s="36"/>
      <c r="D323" s="36"/>
      <c r="E323" s="36"/>
    </row>
    <row r="324" spans="2:5" ht="12.75">
      <c r="B324" s="36"/>
      <c r="C324" s="36"/>
      <c r="D324" s="36"/>
      <c r="E324" s="36"/>
    </row>
    <row r="325" spans="2:5" ht="12.75">
      <c r="B325" s="36"/>
      <c r="C325" s="36"/>
      <c r="D325" s="36"/>
      <c r="E325" s="36"/>
    </row>
    <row r="326" spans="2:5" ht="12.75">
      <c r="B326" s="36"/>
      <c r="C326" s="36"/>
      <c r="D326" s="36"/>
      <c r="E326" s="36"/>
    </row>
    <row r="327" spans="2:5" ht="12.75">
      <c r="B327" s="36"/>
      <c r="C327" s="36"/>
      <c r="D327" s="36"/>
      <c r="E327" s="36"/>
    </row>
    <row r="328" spans="2:5" ht="12.75">
      <c r="B328" s="36"/>
      <c r="C328" s="36"/>
      <c r="D328" s="36"/>
      <c r="E328" s="36"/>
    </row>
    <row r="329" spans="2:5" ht="12.75">
      <c r="B329" s="36"/>
      <c r="C329" s="36"/>
      <c r="D329" s="36"/>
      <c r="E329" s="36"/>
    </row>
    <row r="330" spans="2:5" ht="12.75">
      <c r="B330" s="36"/>
      <c r="C330" s="36"/>
      <c r="D330" s="36"/>
      <c r="E330" s="36"/>
    </row>
    <row r="331" spans="2:5" ht="12.75">
      <c r="B331" s="36"/>
      <c r="C331" s="36"/>
      <c r="D331" s="36"/>
      <c r="E331" s="36"/>
    </row>
    <row r="332" spans="2:5" ht="12.75">
      <c r="B332" s="36"/>
      <c r="C332" s="36"/>
      <c r="D332" s="36"/>
      <c r="E332" s="36"/>
    </row>
    <row r="333" spans="2:5" ht="12.75">
      <c r="B333" s="36"/>
      <c r="C333" s="36"/>
      <c r="D333" s="36"/>
      <c r="E333" s="36"/>
    </row>
    <row r="334" spans="2:5" ht="12.75">
      <c r="B334" s="36"/>
      <c r="C334" s="36"/>
      <c r="D334" s="36"/>
      <c r="E334" s="36"/>
    </row>
    <row r="335" spans="2:5" ht="12.75">
      <c r="B335" s="36"/>
      <c r="C335" s="36"/>
      <c r="D335" s="36"/>
      <c r="E335" s="36"/>
    </row>
    <row r="336" spans="2:5" ht="12.75">
      <c r="B336" s="36"/>
      <c r="C336" s="36"/>
      <c r="D336" s="36"/>
      <c r="E336" s="36"/>
    </row>
    <row r="337" spans="2:5" ht="12.75">
      <c r="B337" s="36"/>
      <c r="C337" s="36"/>
      <c r="D337" s="36"/>
      <c r="E337" s="36"/>
    </row>
    <row r="338" spans="2:5" ht="12.75">
      <c r="B338" s="36"/>
      <c r="C338" s="36"/>
      <c r="D338" s="36"/>
      <c r="E338" s="36"/>
    </row>
    <row r="339" spans="2:5" ht="12.75">
      <c r="B339" s="36"/>
      <c r="C339" s="36"/>
      <c r="D339" s="36"/>
      <c r="E339" s="36"/>
    </row>
    <row r="340" spans="2:5" ht="12.75">
      <c r="B340" s="36"/>
      <c r="C340" s="36"/>
      <c r="D340" s="36"/>
      <c r="E340" s="36"/>
    </row>
    <row r="341" spans="2:5" ht="12.75">
      <c r="B341" s="36"/>
      <c r="C341" s="36"/>
      <c r="D341" s="36"/>
      <c r="E341" s="36"/>
    </row>
    <row r="342" spans="2:5" ht="12.75">
      <c r="B342" s="36"/>
      <c r="C342" s="36"/>
      <c r="D342" s="36"/>
      <c r="E342" s="36"/>
    </row>
    <row r="343" spans="2:5" ht="12.75">
      <c r="B343" s="36"/>
      <c r="C343" s="36"/>
      <c r="D343" s="36"/>
      <c r="E343" s="36"/>
    </row>
    <row r="344" spans="2:5" ht="12.75">
      <c r="B344" s="36"/>
      <c r="C344" s="36"/>
      <c r="D344" s="36"/>
      <c r="E344" s="36"/>
    </row>
    <row r="345" spans="2:5" ht="12.75">
      <c r="B345" s="36"/>
      <c r="C345" s="36"/>
      <c r="D345" s="36"/>
      <c r="E345" s="36"/>
    </row>
    <row r="346" spans="2:5" ht="12.75">
      <c r="B346" s="36"/>
      <c r="C346" s="36"/>
      <c r="D346" s="36"/>
      <c r="E346" s="36"/>
    </row>
    <row r="347" spans="2:5" ht="12.75">
      <c r="B347" s="36"/>
      <c r="C347" s="36"/>
      <c r="D347" s="36"/>
      <c r="E347" s="36"/>
    </row>
    <row r="348" spans="2:5" ht="12.75">
      <c r="B348" s="36"/>
      <c r="C348" s="36"/>
      <c r="D348" s="36"/>
      <c r="E348" s="36"/>
    </row>
    <row r="349" spans="2:5" ht="12.75">
      <c r="B349" s="36"/>
      <c r="C349" s="36"/>
      <c r="D349" s="36"/>
      <c r="E349" s="36"/>
    </row>
    <row r="350" spans="2:5" ht="12.75">
      <c r="B350" s="36"/>
      <c r="C350" s="36"/>
      <c r="D350" s="36"/>
      <c r="E350" s="36"/>
    </row>
    <row r="351" spans="2:5" ht="12.75">
      <c r="B351" s="36"/>
      <c r="C351" s="36"/>
      <c r="D351" s="36"/>
      <c r="E351" s="36"/>
    </row>
    <row r="352" spans="2:5" ht="12.75">
      <c r="B352" s="36"/>
      <c r="C352" s="36"/>
      <c r="D352" s="36"/>
      <c r="E352" s="36"/>
    </row>
    <row r="353" spans="2:5" ht="12.75">
      <c r="B353" s="36"/>
      <c r="C353" s="36"/>
      <c r="D353" s="36"/>
      <c r="E353" s="36"/>
    </row>
    <row r="354" spans="2:5" ht="12.75">
      <c r="B354" s="36"/>
      <c r="C354" s="36"/>
      <c r="D354" s="36"/>
      <c r="E354" s="36"/>
    </row>
    <row r="355" spans="2:5" ht="12.75">
      <c r="B355" s="36"/>
      <c r="C355" s="36"/>
      <c r="D355" s="36"/>
      <c r="E355" s="36"/>
    </row>
    <row r="356" spans="2:5" ht="12.75">
      <c r="B356" s="36"/>
      <c r="C356" s="36"/>
      <c r="D356" s="36"/>
      <c r="E356" s="36"/>
    </row>
    <row r="357" spans="2:5" ht="12.75">
      <c r="B357" s="36"/>
      <c r="C357" s="36"/>
      <c r="D357" s="36"/>
      <c r="E357" s="36"/>
    </row>
    <row r="358" spans="2:5" ht="12.75">
      <c r="B358" s="36"/>
      <c r="C358" s="36"/>
      <c r="D358" s="36"/>
      <c r="E358" s="36"/>
    </row>
    <row r="359" spans="2:5" ht="12.75">
      <c r="B359" s="36"/>
      <c r="C359" s="36"/>
      <c r="D359" s="36"/>
      <c r="E359" s="36"/>
    </row>
    <row r="360" spans="2:5" ht="12.75">
      <c r="B360" s="36"/>
      <c r="C360" s="36"/>
      <c r="D360" s="36"/>
      <c r="E360" s="36"/>
    </row>
    <row r="361" spans="2:5" ht="12.75">
      <c r="B361" s="36"/>
      <c r="C361" s="36"/>
      <c r="D361" s="36"/>
      <c r="E361" s="36"/>
    </row>
    <row r="362" spans="2:5" ht="12.75">
      <c r="B362" s="36"/>
      <c r="C362" s="36"/>
      <c r="D362" s="36"/>
      <c r="E362" s="36"/>
    </row>
    <row r="363" spans="2:5" ht="12.75">
      <c r="B363" s="36"/>
      <c r="C363" s="36"/>
      <c r="D363" s="36"/>
      <c r="E363" s="36"/>
    </row>
    <row r="364" spans="2:5" ht="12.75">
      <c r="B364" s="36"/>
      <c r="C364" s="36"/>
      <c r="D364" s="36"/>
      <c r="E364" s="36"/>
    </row>
    <row r="365" spans="2:5" ht="12.75">
      <c r="B365" s="36"/>
      <c r="C365" s="36"/>
      <c r="D365" s="36"/>
      <c r="E365" s="36"/>
    </row>
    <row r="366" spans="2:5" ht="12.75">
      <c r="B366" s="36"/>
      <c r="C366" s="36"/>
      <c r="D366" s="36"/>
      <c r="E366" s="36"/>
    </row>
    <row r="367" spans="2:5" ht="12.75">
      <c r="B367" s="36"/>
      <c r="C367" s="36"/>
      <c r="D367" s="36"/>
      <c r="E367" s="36"/>
    </row>
    <row r="368" spans="2:5" ht="12.75">
      <c r="B368" s="36"/>
      <c r="C368" s="36"/>
      <c r="D368" s="36"/>
      <c r="E368" s="36"/>
    </row>
    <row r="369" spans="2:5" ht="12.75">
      <c r="B369" s="36"/>
      <c r="C369" s="36"/>
      <c r="D369" s="36"/>
      <c r="E369" s="36"/>
    </row>
    <row r="370" spans="2:5" ht="12.75">
      <c r="B370" s="36"/>
      <c r="C370" s="36"/>
      <c r="D370" s="36"/>
      <c r="E370" s="36"/>
    </row>
    <row r="371" spans="2:5" ht="12.75">
      <c r="B371" s="36"/>
      <c r="C371" s="36"/>
      <c r="D371" s="36"/>
      <c r="E371" s="36"/>
    </row>
    <row r="372" spans="2:5" ht="12.75">
      <c r="B372" s="36"/>
      <c r="C372" s="36"/>
      <c r="D372" s="36"/>
      <c r="E372" s="36"/>
    </row>
    <row r="373" spans="2:5" ht="12.75">
      <c r="B373" s="36"/>
      <c r="C373" s="36"/>
      <c r="D373" s="36"/>
      <c r="E373" s="36"/>
    </row>
    <row r="374" spans="2:5" ht="12.75">
      <c r="B374" s="36"/>
      <c r="C374" s="36"/>
      <c r="D374" s="36"/>
      <c r="E374" s="36"/>
    </row>
    <row r="375" spans="2:5" ht="12.75">
      <c r="B375" s="36"/>
      <c r="C375" s="36"/>
      <c r="D375" s="36"/>
      <c r="E375" s="36"/>
    </row>
    <row r="376" spans="2:5" ht="12.75">
      <c r="B376" s="36"/>
      <c r="C376" s="36"/>
      <c r="D376" s="36"/>
      <c r="E376" s="36"/>
    </row>
    <row r="377" spans="2:5" ht="12.75">
      <c r="B377" s="36"/>
      <c r="C377" s="36"/>
      <c r="D377" s="36"/>
      <c r="E377" s="36"/>
    </row>
    <row r="378" spans="2:5" ht="12.75">
      <c r="B378" s="36"/>
      <c r="C378" s="36"/>
      <c r="D378" s="36"/>
      <c r="E378" s="36"/>
    </row>
    <row r="379" spans="2:5" ht="12.75">
      <c r="B379" s="36"/>
      <c r="C379" s="36"/>
      <c r="D379" s="36"/>
      <c r="E379" s="36"/>
    </row>
    <row r="380" spans="2:5" ht="12.75">
      <c r="B380" s="36"/>
      <c r="C380" s="36"/>
      <c r="D380" s="36"/>
      <c r="E380" s="36"/>
    </row>
    <row r="381" spans="2:5" ht="12.75">
      <c r="B381" s="36"/>
      <c r="C381" s="36"/>
      <c r="D381" s="36"/>
      <c r="E381" s="36"/>
    </row>
    <row r="382" spans="2:5" ht="12.75">
      <c r="B382" s="36"/>
      <c r="C382" s="36"/>
      <c r="D382" s="36"/>
      <c r="E382" s="36"/>
    </row>
    <row r="383" spans="2:5" ht="12.75">
      <c r="B383" s="36"/>
      <c r="C383" s="36"/>
      <c r="D383" s="36"/>
      <c r="E383" s="36"/>
    </row>
    <row r="384" spans="2:5" ht="12.75">
      <c r="B384" s="36"/>
      <c r="C384" s="36"/>
      <c r="D384" s="36"/>
      <c r="E384" s="36"/>
    </row>
    <row r="385" spans="2:5" ht="12.75">
      <c r="B385" s="36"/>
      <c r="C385" s="36"/>
      <c r="D385" s="36"/>
      <c r="E385" s="36"/>
    </row>
    <row r="386" spans="2:5" ht="12.75">
      <c r="B386" s="36"/>
      <c r="C386" s="36"/>
      <c r="D386" s="36"/>
      <c r="E386" s="36"/>
    </row>
    <row r="387" spans="2:5" ht="12.75">
      <c r="B387" s="36"/>
      <c r="C387" s="36"/>
      <c r="D387" s="36"/>
      <c r="E387" s="36"/>
    </row>
    <row r="388" spans="2:5" ht="12.75">
      <c r="B388" s="36"/>
      <c r="C388" s="36"/>
      <c r="D388" s="36"/>
      <c r="E388" s="36"/>
    </row>
    <row r="389" spans="2:5" ht="12.75">
      <c r="B389" s="36"/>
      <c r="C389" s="36"/>
      <c r="D389" s="36"/>
      <c r="E389" s="36"/>
    </row>
    <row r="390" spans="2:5" ht="12.75">
      <c r="B390" s="36"/>
      <c r="C390" s="36"/>
      <c r="D390" s="36"/>
      <c r="E390" s="36"/>
    </row>
    <row r="391" spans="2:5" ht="12.75">
      <c r="B391" s="36"/>
      <c r="C391" s="36"/>
      <c r="D391" s="36"/>
      <c r="E391" s="36"/>
    </row>
    <row r="392" spans="2:5" ht="12.75">
      <c r="B392" s="36"/>
      <c r="C392" s="36"/>
      <c r="D392" s="36"/>
      <c r="E392" s="36"/>
    </row>
    <row r="393" spans="2:5" ht="12.75">
      <c r="B393" s="36"/>
      <c r="C393" s="36"/>
      <c r="D393" s="36"/>
      <c r="E393" s="36"/>
    </row>
    <row r="394" spans="2:5" ht="12.75">
      <c r="B394" s="36"/>
      <c r="C394" s="36"/>
      <c r="D394" s="36"/>
      <c r="E394" s="36"/>
    </row>
    <row r="395" spans="2:5" ht="12.75">
      <c r="B395" s="36"/>
      <c r="C395" s="36"/>
      <c r="D395" s="36"/>
      <c r="E395" s="36"/>
    </row>
    <row r="396" spans="2:5" ht="12.75">
      <c r="B396" s="36"/>
      <c r="C396" s="36"/>
      <c r="D396" s="36"/>
      <c r="E396" s="36"/>
    </row>
    <row r="397" spans="2:5" ht="12.75">
      <c r="B397" s="36"/>
      <c r="C397" s="36"/>
      <c r="D397" s="36"/>
      <c r="E397" s="36"/>
    </row>
    <row r="398" spans="2:5" ht="12.75">
      <c r="B398" s="36"/>
      <c r="C398" s="36"/>
      <c r="D398" s="36"/>
      <c r="E398" s="36"/>
    </row>
    <row r="399" spans="2:5" ht="12.75">
      <c r="B399" s="36"/>
      <c r="C399" s="36"/>
      <c r="D399" s="36"/>
      <c r="E399" s="36"/>
    </row>
    <row r="400" spans="2:5" ht="12.75">
      <c r="B400" s="36"/>
      <c r="C400" s="36"/>
      <c r="D400" s="36"/>
      <c r="E400" s="36"/>
    </row>
    <row r="401" spans="2:5" ht="12.75">
      <c r="B401" s="36"/>
      <c r="C401" s="36"/>
      <c r="D401" s="36"/>
      <c r="E401" s="36"/>
    </row>
    <row r="402" spans="2:5" ht="12.75">
      <c r="B402" s="36"/>
      <c r="C402" s="36"/>
      <c r="D402" s="36"/>
      <c r="E402" s="36"/>
    </row>
    <row r="403" spans="2:5" ht="12.75">
      <c r="B403" s="36"/>
      <c r="C403" s="36"/>
      <c r="D403" s="36"/>
      <c r="E403" s="36"/>
    </row>
    <row r="404" spans="2:5" ht="12.75">
      <c r="B404" s="36"/>
      <c r="C404" s="36"/>
      <c r="D404" s="36"/>
      <c r="E404" s="36"/>
    </row>
    <row r="405" spans="2:5" ht="12.75">
      <c r="B405" s="36"/>
      <c r="C405" s="36"/>
      <c r="D405" s="36"/>
      <c r="E405" s="36"/>
    </row>
    <row r="406" spans="2:5" ht="12.75">
      <c r="B406" s="36"/>
      <c r="C406" s="36"/>
      <c r="D406" s="36"/>
      <c r="E406" s="36"/>
    </row>
    <row r="407" spans="2:5" ht="12.75">
      <c r="B407" s="36"/>
      <c r="C407" s="36"/>
      <c r="D407" s="36"/>
      <c r="E407" s="36"/>
    </row>
    <row r="408" spans="2:5" ht="12.75">
      <c r="B408" s="36"/>
      <c r="C408" s="36"/>
      <c r="D408" s="36"/>
      <c r="E408" s="36"/>
    </row>
    <row r="409" spans="2:5" ht="12.75">
      <c r="B409" s="36"/>
      <c r="C409" s="36"/>
      <c r="D409" s="36"/>
      <c r="E409" s="36"/>
    </row>
    <row r="410" spans="2:5" ht="12.75">
      <c r="B410" s="36"/>
      <c r="C410" s="36"/>
      <c r="D410" s="36"/>
      <c r="E410" s="36"/>
    </row>
    <row r="411" spans="2:5" ht="12.75">
      <c r="B411" s="36"/>
      <c r="C411" s="36"/>
      <c r="D411" s="36"/>
      <c r="E411" s="36"/>
    </row>
    <row r="412" spans="2:5" ht="12.75">
      <c r="B412" s="36"/>
      <c r="C412" s="36"/>
      <c r="D412" s="36"/>
      <c r="E412" s="36"/>
    </row>
    <row r="413" spans="2:5" ht="12.75">
      <c r="B413" s="36"/>
      <c r="C413" s="36"/>
      <c r="D413" s="36"/>
      <c r="E413" s="36"/>
    </row>
    <row r="414" spans="2:5" ht="12.75">
      <c r="B414" s="36"/>
      <c r="C414" s="36"/>
      <c r="D414" s="36"/>
      <c r="E414" s="36"/>
    </row>
    <row r="415" spans="2:5" ht="12.75">
      <c r="B415" s="36"/>
      <c r="C415" s="36"/>
      <c r="D415" s="36"/>
      <c r="E415" s="36"/>
    </row>
    <row r="416" spans="2:5" ht="12.75">
      <c r="B416" s="36"/>
      <c r="C416" s="36"/>
      <c r="D416" s="36"/>
      <c r="E416" s="36"/>
    </row>
    <row r="417" spans="2:5" ht="12.75">
      <c r="B417" s="36"/>
      <c r="C417" s="36"/>
      <c r="D417" s="36"/>
      <c r="E417" s="36"/>
    </row>
    <row r="418" spans="2:5" ht="12.75">
      <c r="B418" s="36"/>
      <c r="C418" s="36"/>
      <c r="D418" s="36"/>
      <c r="E418" s="36"/>
    </row>
    <row r="419" spans="2:5" ht="12.75">
      <c r="B419" s="36"/>
      <c r="C419" s="36"/>
      <c r="D419" s="36"/>
      <c r="E419" s="36"/>
    </row>
    <row r="420" spans="2:5" ht="12.75">
      <c r="B420" s="36"/>
      <c r="C420" s="36"/>
      <c r="D420" s="36"/>
      <c r="E420" s="36"/>
    </row>
    <row r="421" spans="2:5" ht="12.75">
      <c r="B421" s="36"/>
      <c r="C421" s="36"/>
      <c r="D421" s="36"/>
      <c r="E421" s="36"/>
    </row>
    <row r="422" spans="2:5" ht="12.75">
      <c r="B422" s="36"/>
      <c r="C422" s="36"/>
      <c r="D422" s="36"/>
      <c r="E422" s="36"/>
    </row>
    <row r="423" spans="2:5" ht="12.75">
      <c r="B423" s="36"/>
      <c r="C423" s="36"/>
      <c r="D423" s="36"/>
      <c r="E423" s="36"/>
    </row>
    <row r="424" spans="2:5" ht="12.75">
      <c r="B424" s="36"/>
      <c r="C424" s="36"/>
      <c r="D424" s="36"/>
      <c r="E424" s="36"/>
    </row>
    <row r="425" spans="2:5" ht="12.75">
      <c r="B425" s="36"/>
      <c r="C425" s="36"/>
      <c r="D425" s="36"/>
      <c r="E425" s="36"/>
    </row>
    <row r="426" spans="2:5" ht="12.75">
      <c r="B426" s="36"/>
      <c r="C426" s="36"/>
      <c r="D426" s="36"/>
      <c r="E426" s="36"/>
    </row>
    <row r="427" spans="2:5" ht="12.75">
      <c r="B427" s="36"/>
      <c r="C427" s="36"/>
      <c r="D427" s="36"/>
      <c r="E427" s="36"/>
    </row>
    <row r="428" spans="2:5" ht="12.75">
      <c r="B428" s="36"/>
      <c r="C428" s="36"/>
      <c r="D428" s="36"/>
      <c r="E428" s="36"/>
    </row>
    <row r="429" spans="2:5" ht="12.75">
      <c r="B429" s="36"/>
      <c r="C429" s="36"/>
      <c r="D429" s="36"/>
      <c r="E429" s="36"/>
    </row>
    <row r="430" spans="2:5" ht="12.75">
      <c r="B430" s="36"/>
      <c r="C430" s="36"/>
      <c r="D430" s="36"/>
      <c r="E430" s="36"/>
    </row>
    <row r="431" spans="2:5" ht="12.75">
      <c r="B431" s="36"/>
      <c r="C431" s="36"/>
      <c r="D431" s="36"/>
      <c r="E431" s="36"/>
    </row>
    <row r="432" spans="2:5" ht="12.75">
      <c r="B432" s="36"/>
      <c r="C432" s="36"/>
      <c r="D432" s="36"/>
      <c r="E432" s="36"/>
    </row>
    <row r="433" spans="2:5" ht="12.75">
      <c r="B433" s="36"/>
      <c r="C433" s="36"/>
      <c r="D433" s="36"/>
      <c r="E433" s="36"/>
    </row>
    <row r="434" spans="2:5" ht="12.75">
      <c r="B434" s="36"/>
      <c r="C434" s="36"/>
      <c r="D434" s="36"/>
      <c r="E434" s="36"/>
    </row>
    <row r="435" spans="2:5" ht="12.75">
      <c r="B435" s="36"/>
      <c r="C435" s="36"/>
      <c r="D435" s="36"/>
      <c r="E435" s="36"/>
    </row>
    <row r="436" spans="2:5" ht="12.75">
      <c r="B436" s="36"/>
      <c r="C436" s="36"/>
      <c r="D436" s="36"/>
      <c r="E436" s="36"/>
    </row>
    <row r="437" spans="2:5" ht="12.75">
      <c r="B437" s="36"/>
      <c r="C437" s="36"/>
      <c r="D437" s="36"/>
      <c r="E437" s="36"/>
    </row>
    <row r="438" spans="2:5" ht="12.75">
      <c r="B438" s="36"/>
      <c r="C438" s="36"/>
      <c r="D438" s="36"/>
      <c r="E438" s="36"/>
    </row>
    <row r="439" spans="2:5" ht="12.75">
      <c r="B439" s="36"/>
      <c r="C439" s="36"/>
      <c r="D439" s="36"/>
      <c r="E439" s="36"/>
    </row>
    <row r="440" spans="2:5" ht="12.75">
      <c r="B440" s="36"/>
      <c r="C440" s="36"/>
      <c r="D440" s="36"/>
      <c r="E440" s="36"/>
    </row>
    <row r="441" spans="2:5" ht="12.75">
      <c r="B441" s="36"/>
      <c r="C441" s="36"/>
      <c r="D441" s="36"/>
      <c r="E441" s="36"/>
    </row>
    <row r="442" spans="2:5" ht="12.75">
      <c r="B442" s="36"/>
      <c r="C442" s="36"/>
      <c r="D442" s="36"/>
      <c r="E442" s="36"/>
    </row>
    <row r="443" spans="2:5" ht="12.75">
      <c r="B443" s="36"/>
      <c r="C443" s="36"/>
      <c r="D443" s="36"/>
      <c r="E443" s="36"/>
    </row>
    <row r="444" spans="2:5" ht="12.75">
      <c r="B444" s="36"/>
      <c r="C444" s="36"/>
      <c r="D444" s="36"/>
      <c r="E444" s="36"/>
    </row>
    <row r="445" spans="2:5" ht="12.75">
      <c r="B445" s="36"/>
      <c r="C445" s="36"/>
      <c r="D445" s="36"/>
      <c r="E445" s="36"/>
    </row>
    <row r="446" spans="2:5" ht="12.75">
      <c r="B446" s="36"/>
      <c r="C446" s="36"/>
      <c r="D446" s="36"/>
      <c r="E446" s="36"/>
    </row>
    <row r="447" spans="2:5" ht="12.75">
      <c r="B447" s="36"/>
      <c r="C447" s="36"/>
      <c r="D447" s="36"/>
      <c r="E447" s="36"/>
    </row>
    <row r="448" spans="2:5" ht="12.75">
      <c r="B448" s="36"/>
      <c r="C448" s="36"/>
      <c r="D448" s="36"/>
      <c r="E448" s="36"/>
    </row>
    <row r="449" spans="2:5" ht="12.75">
      <c r="B449" s="36"/>
      <c r="C449" s="36"/>
      <c r="D449" s="36"/>
      <c r="E449" s="36"/>
    </row>
    <row r="450" spans="2:5" ht="12.75">
      <c r="B450" s="36"/>
      <c r="C450" s="36"/>
      <c r="D450" s="36"/>
      <c r="E450" s="36"/>
    </row>
    <row r="451" spans="2:5" ht="12.75">
      <c r="B451" s="36"/>
      <c r="C451" s="36"/>
      <c r="D451" s="36"/>
      <c r="E451" s="36"/>
    </row>
    <row r="452" spans="2:5" ht="12.75">
      <c r="B452" s="36"/>
      <c r="C452" s="36"/>
      <c r="D452" s="36"/>
      <c r="E452" s="36"/>
    </row>
    <row r="453" spans="2:5" ht="12.75">
      <c r="B453" s="36"/>
      <c r="C453" s="36"/>
      <c r="D453" s="36"/>
      <c r="E453" s="36"/>
    </row>
    <row r="454" spans="2:5" ht="12.75">
      <c r="B454" s="36"/>
      <c r="C454" s="36"/>
      <c r="D454" s="36"/>
      <c r="E454" s="36"/>
    </row>
    <row r="455" spans="2:5" ht="12.75">
      <c r="B455" s="36"/>
      <c r="C455" s="36"/>
      <c r="D455" s="36"/>
      <c r="E455" s="36"/>
    </row>
    <row r="456" spans="2:5" ht="12.75">
      <c r="B456" s="36"/>
      <c r="C456" s="36"/>
      <c r="D456" s="36"/>
      <c r="E456" s="36"/>
    </row>
    <row r="457" spans="2:5" ht="12.75">
      <c r="B457" s="36"/>
      <c r="C457" s="36"/>
      <c r="D457" s="36"/>
      <c r="E457" s="36"/>
    </row>
    <row r="458" spans="2:5" ht="12.75">
      <c r="B458" s="36"/>
      <c r="C458" s="36"/>
      <c r="D458" s="36"/>
      <c r="E458" s="36"/>
    </row>
    <row r="459" spans="2:5" ht="12.75">
      <c r="B459" s="36"/>
      <c r="C459" s="36"/>
      <c r="D459" s="36"/>
      <c r="E459" s="36"/>
    </row>
    <row r="460" spans="2:5" ht="12.75">
      <c r="B460" s="36"/>
      <c r="C460" s="36"/>
      <c r="D460" s="36"/>
      <c r="E460" s="36"/>
    </row>
    <row r="461" spans="2:5" ht="12.75">
      <c r="B461" s="36"/>
      <c r="C461" s="36"/>
      <c r="D461" s="36"/>
      <c r="E461" s="36"/>
    </row>
    <row r="462" spans="2:5" ht="12.75">
      <c r="B462" s="36"/>
      <c r="C462" s="36"/>
      <c r="D462" s="36"/>
      <c r="E462" s="36"/>
    </row>
    <row r="463" spans="2:5" ht="12.75">
      <c r="B463" s="36"/>
      <c r="C463" s="36"/>
      <c r="D463" s="36"/>
      <c r="E463" s="36"/>
    </row>
    <row r="464" spans="2:5" ht="12.75">
      <c r="B464" s="36"/>
      <c r="C464" s="36"/>
      <c r="D464" s="36"/>
      <c r="E464" s="36"/>
    </row>
    <row r="465" spans="2:5" ht="12.75">
      <c r="B465" s="36"/>
      <c r="C465" s="36"/>
      <c r="D465" s="36"/>
      <c r="E465" s="36"/>
    </row>
    <row r="466" spans="2:5" ht="12.75">
      <c r="B466" s="36"/>
      <c r="C466" s="36"/>
      <c r="D466" s="36"/>
      <c r="E466" s="36"/>
    </row>
    <row r="467" spans="2:5" ht="12.75">
      <c r="B467" s="36"/>
      <c r="C467" s="36"/>
      <c r="D467" s="36"/>
      <c r="E467" s="36"/>
    </row>
    <row r="468" spans="2:5" ht="12.75">
      <c r="B468" s="36"/>
      <c r="C468" s="36"/>
      <c r="D468" s="36"/>
      <c r="E468" s="36"/>
    </row>
    <row r="469" spans="2:5" ht="12.75">
      <c r="B469" s="36"/>
      <c r="C469" s="36"/>
      <c r="D469" s="36"/>
      <c r="E469" s="36"/>
    </row>
    <row r="470" spans="2:5" ht="12.75">
      <c r="B470" s="36"/>
      <c r="C470" s="36"/>
      <c r="D470" s="36"/>
      <c r="E470" s="36"/>
    </row>
    <row r="471" spans="2:5" ht="12.75">
      <c r="B471" s="36"/>
      <c r="C471" s="36"/>
      <c r="D471" s="36"/>
      <c r="E471" s="36"/>
    </row>
    <row r="472" spans="2:5" ht="12.75">
      <c r="B472" s="36"/>
      <c r="C472" s="36"/>
      <c r="D472" s="36"/>
      <c r="E472" s="36"/>
    </row>
    <row r="473" spans="2:5" ht="12.75">
      <c r="B473" s="36"/>
      <c r="C473" s="36"/>
      <c r="D473" s="36"/>
      <c r="E473" s="36"/>
    </row>
    <row r="474" spans="2:5" ht="12.75">
      <c r="B474" s="36"/>
      <c r="C474" s="36"/>
      <c r="D474" s="36"/>
      <c r="E474" s="36"/>
    </row>
    <row r="475" spans="2:5" ht="12.75">
      <c r="B475" s="36"/>
      <c r="C475" s="36"/>
      <c r="D475" s="36"/>
      <c r="E475" s="36"/>
    </row>
    <row r="476" spans="2:5" ht="12.75">
      <c r="B476" s="36"/>
      <c r="C476" s="36"/>
      <c r="D476" s="36"/>
      <c r="E476" s="36"/>
    </row>
    <row r="477" spans="2:5" ht="12.75">
      <c r="B477" s="36"/>
      <c r="C477" s="36"/>
      <c r="D477" s="36"/>
      <c r="E477" s="36"/>
    </row>
    <row r="478" spans="2:5" ht="12.75">
      <c r="B478" s="36"/>
      <c r="C478" s="36"/>
      <c r="D478" s="36"/>
      <c r="E478" s="36"/>
    </row>
    <row r="479" spans="2:5" ht="12.75">
      <c r="B479" s="36"/>
      <c r="C479" s="36"/>
      <c r="D479" s="36"/>
      <c r="E479" s="36"/>
    </row>
    <row r="480" spans="2:5" ht="12.75">
      <c r="B480" s="36"/>
      <c r="C480" s="36"/>
      <c r="D480" s="36"/>
      <c r="E480" s="36"/>
    </row>
    <row r="481" spans="2:5" ht="12.75">
      <c r="B481" s="36"/>
      <c r="C481" s="36"/>
      <c r="D481" s="36"/>
      <c r="E481" s="36"/>
    </row>
    <row r="482" spans="2:5" ht="12.75">
      <c r="B482" s="36"/>
      <c r="C482" s="36"/>
      <c r="D482" s="36"/>
      <c r="E482" s="36"/>
    </row>
    <row r="483" spans="2:5" ht="12.75">
      <c r="B483" s="36"/>
      <c r="C483" s="36"/>
      <c r="D483" s="36"/>
      <c r="E483" s="36"/>
    </row>
    <row r="484" spans="2:5" ht="12.75">
      <c r="B484" s="36"/>
      <c r="C484" s="36"/>
      <c r="D484" s="36"/>
      <c r="E484" s="36"/>
    </row>
    <row r="485" spans="2:5" ht="12.75">
      <c r="B485" s="36"/>
      <c r="C485" s="36"/>
      <c r="D485" s="36"/>
      <c r="E485" s="36"/>
    </row>
    <row r="486" spans="2:5" ht="12.75">
      <c r="B486" s="36"/>
      <c r="C486" s="36"/>
      <c r="D486" s="36"/>
      <c r="E486" s="36"/>
    </row>
    <row r="487" spans="2:5" ht="12.75">
      <c r="B487" s="36"/>
      <c r="C487" s="36"/>
      <c r="D487" s="36"/>
      <c r="E487" s="36"/>
    </row>
    <row r="488" spans="2:5" ht="12.75">
      <c r="B488" s="36"/>
      <c r="C488" s="36"/>
      <c r="D488" s="36"/>
      <c r="E488" s="36"/>
    </row>
    <row r="489" spans="2:5" ht="12.75">
      <c r="B489" s="36"/>
      <c r="C489" s="36"/>
      <c r="D489" s="36"/>
      <c r="E489" s="36"/>
    </row>
    <row r="490" spans="2:5" ht="12.75">
      <c r="B490" s="36"/>
      <c r="C490" s="36"/>
      <c r="D490" s="36"/>
      <c r="E490" s="36"/>
    </row>
    <row r="491" spans="2:5" ht="12.75">
      <c r="B491" s="36"/>
      <c r="C491" s="36"/>
      <c r="D491" s="36"/>
      <c r="E491" s="36"/>
    </row>
    <row r="492" spans="2:5" ht="12.75">
      <c r="B492" s="36"/>
      <c r="C492" s="36"/>
      <c r="D492" s="36"/>
      <c r="E492" s="36"/>
    </row>
    <row r="493" spans="2:5" ht="12.75">
      <c r="B493" s="36"/>
      <c r="C493" s="36"/>
      <c r="D493" s="36"/>
      <c r="E493" s="36"/>
    </row>
    <row r="494" spans="2:5" ht="12.75">
      <c r="B494" s="36"/>
      <c r="C494" s="36"/>
      <c r="D494" s="36"/>
      <c r="E494" s="36"/>
    </row>
    <row r="495" spans="2:5" ht="12.75">
      <c r="B495" s="36"/>
      <c r="C495" s="36"/>
      <c r="D495" s="36"/>
      <c r="E495" s="36"/>
    </row>
    <row r="496" spans="2:5" ht="12.75">
      <c r="B496" s="36"/>
      <c r="C496" s="36"/>
      <c r="D496" s="36"/>
      <c r="E496" s="36"/>
    </row>
    <row r="497" spans="2:5" ht="12.75">
      <c r="B497" s="36"/>
      <c r="C497" s="36"/>
      <c r="D497" s="36"/>
      <c r="E497" s="36"/>
    </row>
    <row r="498" spans="2:5" ht="12.75">
      <c r="B498" s="36"/>
      <c r="C498" s="36"/>
      <c r="D498" s="36"/>
      <c r="E498" s="36"/>
    </row>
    <row r="499" spans="2:5" ht="12.75">
      <c r="B499" s="36"/>
      <c r="C499" s="36"/>
      <c r="D499" s="36"/>
      <c r="E499" s="36"/>
    </row>
    <row r="500" spans="2:5" ht="12.75">
      <c r="B500" s="36"/>
      <c r="C500" s="36"/>
      <c r="D500" s="36"/>
      <c r="E500" s="36"/>
    </row>
    <row r="501" spans="2:5" ht="12.75">
      <c r="B501" s="36"/>
      <c r="C501" s="36"/>
      <c r="D501" s="36"/>
      <c r="E501" s="36"/>
    </row>
    <row r="502" spans="2:5" ht="12.75">
      <c r="B502" s="36"/>
      <c r="C502" s="36"/>
      <c r="D502" s="36"/>
      <c r="E502" s="36"/>
    </row>
    <row r="503" spans="2:5" ht="12.75">
      <c r="B503" s="36"/>
      <c r="C503" s="36"/>
      <c r="D503" s="36"/>
      <c r="E503" s="36"/>
    </row>
    <row r="504" spans="2:5" ht="12.75">
      <c r="B504" s="36"/>
      <c r="C504" s="36"/>
      <c r="D504" s="36"/>
      <c r="E504" s="36"/>
    </row>
    <row r="505" spans="2:5" ht="12.75">
      <c r="B505" s="36"/>
      <c r="C505" s="36"/>
      <c r="D505" s="36"/>
      <c r="E505" s="36"/>
    </row>
    <row r="506" spans="2:5" ht="12.75">
      <c r="B506" s="36"/>
      <c r="C506" s="36"/>
      <c r="D506" s="36"/>
      <c r="E506" s="36"/>
    </row>
    <row r="507" spans="2:5" ht="12.75">
      <c r="B507" s="36"/>
      <c r="C507" s="36"/>
      <c r="D507" s="36"/>
      <c r="E507" s="36"/>
    </row>
    <row r="508" spans="2:5" ht="12.75">
      <c r="B508" s="36"/>
      <c r="C508" s="36"/>
      <c r="D508" s="36"/>
      <c r="E508" s="36"/>
    </row>
    <row r="509" spans="2:5" ht="12.75">
      <c r="B509" s="36"/>
      <c r="C509" s="36"/>
      <c r="D509" s="36"/>
      <c r="E509" s="36"/>
    </row>
    <row r="510" spans="2:5" ht="12.75">
      <c r="B510" s="36"/>
      <c r="C510" s="36"/>
      <c r="D510" s="36"/>
      <c r="E510" s="36"/>
    </row>
    <row r="511" spans="2:5" ht="12.75">
      <c r="B511" s="36"/>
      <c r="C511" s="36"/>
      <c r="D511" s="36"/>
      <c r="E511" s="36"/>
    </row>
    <row r="512" spans="2:5" ht="12.75">
      <c r="B512" s="36"/>
      <c r="C512" s="36"/>
      <c r="D512" s="36"/>
      <c r="E512" s="36"/>
    </row>
    <row r="513" spans="2:5" ht="12.75">
      <c r="B513" s="36"/>
      <c r="C513" s="36"/>
      <c r="D513" s="36"/>
      <c r="E513" s="36"/>
    </row>
    <row r="514" spans="2:5" ht="12.75">
      <c r="B514" s="36"/>
      <c r="C514" s="36"/>
      <c r="D514" s="36"/>
      <c r="E514" s="36"/>
    </row>
    <row r="515" spans="2:5" ht="12.75">
      <c r="B515" s="36"/>
      <c r="C515" s="36"/>
      <c r="D515" s="36"/>
      <c r="E515" s="36"/>
    </row>
    <row r="516" spans="2:5" ht="12.75">
      <c r="B516" s="36"/>
      <c r="C516" s="36"/>
      <c r="D516" s="36"/>
      <c r="E516" s="36"/>
    </row>
    <row r="517" spans="2:5" ht="12.75">
      <c r="B517" s="36"/>
      <c r="C517" s="36"/>
      <c r="D517" s="36"/>
      <c r="E517" s="36"/>
    </row>
    <row r="518" spans="2:5" ht="12.75">
      <c r="B518" s="36"/>
      <c r="C518" s="36"/>
      <c r="D518" s="36"/>
      <c r="E518" s="36"/>
    </row>
    <row r="519" spans="2:5" ht="12.75">
      <c r="B519" s="36"/>
      <c r="C519" s="36"/>
      <c r="D519" s="36"/>
      <c r="E519" s="36"/>
    </row>
    <row r="520" spans="2:5" ht="12.75">
      <c r="B520" s="36"/>
      <c r="C520" s="36"/>
      <c r="D520" s="36"/>
      <c r="E520" s="36"/>
    </row>
    <row r="521" spans="2:5" ht="12.75">
      <c r="B521" s="36"/>
      <c r="C521" s="36"/>
      <c r="D521" s="36"/>
      <c r="E521" s="36"/>
    </row>
    <row r="522" spans="2:5" ht="12.75">
      <c r="B522" s="36"/>
      <c r="C522" s="36"/>
      <c r="D522" s="36"/>
      <c r="E522" s="36"/>
    </row>
    <row r="523" spans="2:5" ht="12.75">
      <c r="B523" s="36"/>
      <c r="C523" s="36"/>
      <c r="D523" s="36"/>
      <c r="E523" s="36"/>
    </row>
    <row r="524" spans="2:5" ht="12.75">
      <c r="B524" s="36"/>
      <c r="C524" s="36"/>
      <c r="D524" s="36"/>
      <c r="E524" s="36"/>
    </row>
    <row r="525" spans="2:5" ht="12.75">
      <c r="B525" s="36"/>
      <c r="C525" s="36"/>
      <c r="D525" s="36"/>
      <c r="E525" s="36"/>
    </row>
    <row r="526" spans="2:5" ht="12.75">
      <c r="B526" s="36"/>
      <c r="C526" s="36"/>
      <c r="D526" s="36"/>
      <c r="E526" s="36"/>
    </row>
    <row r="527" spans="2:5" ht="12.75">
      <c r="B527" s="36"/>
      <c r="C527" s="36"/>
      <c r="D527" s="36"/>
      <c r="E527" s="36"/>
    </row>
    <row r="528" spans="2:5" ht="12.75">
      <c r="B528" s="36"/>
      <c r="C528" s="36"/>
      <c r="D528" s="36"/>
      <c r="E528" s="36"/>
    </row>
    <row r="529" spans="2:5" ht="12.75">
      <c r="B529" s="36"/>
      <c r="C529" s="36"/>
      <c r="D529" s="36"/>
      <c r="E529" s="36"/>
    </row>
    <row r="530" spans="2:5" ht="12.75">
      <c r="B530" s="36"/>
      <c r="C530" s="36"/>
      <c r="D530" s="36"/>
      <c r="E530" s="36"/>
    </row>
    <row r="531" spans="2:5" ht="12.75">
      <c r="B531" s="36"/>
      <c r="C531" s="36"/>
      <c r="D531" s="36"/>
      <c r="E531" s="36"/>
    </row>
    <row r="532" spans="2:5" ht="12.75">
      <c r="B532" s="36"/>
      <c r="C532" s="36"/>
      <c r="D532" s="36"/>
      <c r="E532" s="36"/>
    </row>
    <row r="533" spans="2:5" ht="12.75">
      <c r="B533" s="36"/>
      <c r="C533" s="36"/>
      <c r="D533" s="36"/>
      <c r="E533" s="36"/>
    </row>
    <row r="534" spans="2:5" ht="12.75">
      <c r="B534" s="36"/>
      <c r="C534" s="36"/>
      <c r="D534" s="36"/>
      <c r="E534" s="36"/>
    </row>
    <row r="535" spans="2:5" ht="12.75">
      <c r="B535" s="36"/>
      <c r="C535" s="36"/>
      <c r="D535" s="36"/>
      <c r="E535" s="36"/>
    </row>
    <row r="536" spans="2:5" ht="12.75">
      <c r="B536" s="36"/>
      <c r="C536" s="36"/>
      <c r="D536" s="36"/>
      <c r="E536" s="36"/>
    </row>
    <row r="537" spans="2:5" ht="12.75">
      <c r="B537" s="36"/>
      <c r="C537" s="36"/>
      <c r="D537" s="36"/>
      <c r="E537" s="36"/>
    </row>
    <row r="538" spans="2:5" ht="12.75">
      <c r="B538" s="36"/>
      <c r="C538" s="36"/>
      <c r="D538" s="36"/>
      <c r="E538" s="36"/>
    </row>
    <row r="539" spans="2:5" ht="12.75">
      <c r="B539" s="36"/>
      <c r="C539" s="36"/>
      <c r="D539" s="36"/>
      <c r="E539" s="36"/>
    </row>
    <row r="540" spans="2:5" ht="12.75">
      <c r="B540" s="36"/>
      <c r="C540" s="36"/>
      <c r="D540" s="36"/>
      <c r="E540" s="36"/>
    </row>
    <row r="541" spans="2:5" ht="12.75">
      <c r="B541" s="36"/>
      <c r="C541" s="36"/>
      <c r="D541" s="36"/>
      <c r="E541" s="36"/>
    </row>
    <row r="542" spans="2:5" ht="12.75">
      <c r="B542" s="36"/>
      <c r="C542" s="36"/>
      <c r="D542" s="36"/>
      <c r="E542" s="36"/>
    </row>
    <row r="543" spans="2:5" ht="12.75">
      <c r="B543" s="36"/>
      <c r="C543" s="36"/>
      <c r="D543" s="36"/>
      <c r="E543" s="36"/>
    </row>
    <row r="544" spans="2:5" ht="12.75">
      <c r="B544" s="36"/>
      <c r="C544" s="36"/>
      <c r="D544" s="36"/>
      <c r="E544" s="36"/>
    </row>
    <row r="545" spans="2:5" ht="12.75">
      <c r="B545" s="36"/>
      <c r="C545" s="36"/>
      <c r="D545" s="36"/>
      <c r="E545" s="36"/>
    </row>
    <row r="546" spans="2:5" ht="12.75">
      <c r="B546" s="36"/>
      <c r="C546" s="36"/>
      <c r="D546" s="36"/>
      <c r="E546" s="36"/>
    </row>
    <row r="547" spans="2:5" ht="12.75">
      <c r="B547" s="36"/>
      <c r="C547" s="36"/>
      <c r="D547" s="36"/>
      <c r="E547" s="36"/>
    </row>
    <row r="548" spans="2:5" ht="12.75">
      <c r="B548" s="36"/>
      <c r="C548" s="36"/>
      <c r="D548" s="36"/>
      <c r="E548" s="36"/>
    </row>
    <row r="549" spans="2:5" ht="12.75">
      <c r="B549" s="36"/>
      <c r="C549" s="36"/>
      <c r="D549" s="36"/>
      <c r="E549" s="36"/>
    </row>
    <row r="550" spans="2:5" ht="12.75">
      <c r="B550" s="36"/>
      <c r="C550" s="36"/>
      <c r="D550" s="36"/>
      <c r="E550" s="36"/>
    </row>
    <row r="551" spans="2:5" ht="12.75">
      <c r="B551" s="36"/>
      <c r="C551" s="36"/>
      <c r="D551" s="36"/>
      <c r="E551" s="36"/>
    </row>
    <row r="552" spans="2:5" ht="12.75">
      <c r="B552" s="36"/>
      <c r="C552" s="36"/>
      <c r="D552" s="36"/>
      <c r="E552" s="36"/>
    </row>
    <row r="553" spans="2:5" ht="12.75">
      <c r="B553" s="36"/>
      <c r="C553" s="36"/>
      <c r="D553" s="36"/>
      <c r="E553" s="36"/>
    </row>
    <row r="554" spans="2:5" ht="12.75">
      <c r="B554" s="36"/>
      <c r="C554" s="36"/>
      <c r="D554" s="36"/>
      <c r="E554" s="36"/>
    </row>
    <row r="555" spans="2:5" ht="12.75">
      <c r="B555" s="36"/>
      <c r="C555" s="36"/>
      <c r="D555" s="36"/>
      <c r="E555" s="36"/>
    </row>
    <row r="556" spans="2:5" ht="12.75">
      <c r="B556" s="36"/>
      <c r="C556" s="36"/>
      <c r="D556" s="36"/>
      <c r="E556" s="36"/>
    </row>
    <row r="557" spans="2:5" ht="12.75">
      <c r="B557" s="36"/>
      <c r="C557" s="36"/>
      <c r="D557" s="36"/>
      <c r="E557" s="36"/>
    </row>
    <row r="558" spans="2:5" ht="12.75">
      <c r="B558" s="36"/>
      <c r="C558" s="36"/>
      <c r="D558" s="36"/>
      <c r="E558" s="36"/>
    </row>
    <row r="559" spans="2:5" ht="12.75">
      <c r="B559" s="36"/>
      <c r="C559" s="36"/>
      <c r="D559" s="36"/>
      <c r="E559" s="36"/>
    </row>
    <row r="560" spans="2:5" ht="12.75">
      <c r="B560" s="36"/>
      <c r="C560" s="36"/>
      <c r="D560" s="36"/>
      <c r="E560" s="36"/>
    </row>
    <row r="561" spans="2:5" ht="12.75">
      <c r="B561" s="36"/>
      <c r="C561" s="36"/>
      <c r="D561" s="36"/>
      <c r="E561" s="36"/>
    </row>
    <row r="562" spans="2:5" ht="12.75">
      <c r="B562" s="36"/>
      <c r="C562" s="36"/>
      <c r="D562" s="36"/>
      <c r="E562" s="36"/>
    </row>
    <row r="563" spans="2:5" ht="12.75">
      <c r="B563" s="36"/>
      <c r="C563" s="36"/>
      <c r="D563" s="36"/>
      <c r="E563" s="36"/>
    </row>
    <row r="564" spans="2:5" ht="12.75">
      <c r="B564" s="36"/>
      <c r="C564" s="36"/>
      <c r="D564" s="36"/>
      <c r="E564" s="36"/>
    </row>
    <row r="565" spans="2:5" ht="12.75">
      <c r="B565" s="36"/>
      <c r="C565" s="36"/>
      <c r="D565" s="36"/>
      <c r="E565" s="36"/>
    </row>
    <row r="566" spans="2:5" ht="12.75">
      <c r="B566" s="36"/>
      <c r="C566" s="36"/>
      <c r="D566" s="36"/>
      <c r="E566" s="36"/>
    </row>
    <row r="567" spans="2:5" ht="12.75">
      <c r="B567" s="36"/>
      <c r="C567" s="36"/>
      <c r="D567" s="36"/>
      <c r="E567" s="36"/>
    </row>
    <row r="568" spans="2:5" ht="12.75">
      <c r="B568" s="36"/>
      <c r="C568" s="36"/>
      <c r="D568" s="36"/>
      <c r="E568" s="36"/>
    </row>
    <row r="569" spans="2:5" ht="12.75">
      <c r="B569" s="36"/>
      <c r="C569" s="36"/>
      <c r="D569" s="36"/>
      <c r="E569" s="36"/>
    </row>
    <row r="570" spans="2:5" ht="12.75">
      <c r="B570" s="36"/>
      <c r="C570" s="36"/>
      <c r="D570" s="36"/>
      <c r="E570" s="36"/>
    </row>
    <row r="571" spans="2:5" ht="12.75">
      <c r="B571" s="36"/>
      <c r="C571" s="36"/>
      <c r="D571" s="36"/>
      <c r="E571" s="36"/>
    </row>
    <row r="572" spans="2:5" ht="12.75">
      <c r="B572" s="36"/>
      <c r="C572" s="36"/>
      <c r="D572" s="36"/>
      <c r="E572" s="36"/>
    </row>
    <row r="573" spans="2:5" ht="12.75">
      <c r="B573" s="36"/>
      <c r="C573" s="36"/>
      <c r="D573" s="36"/>
      <c r="E573" s="36"/>
    </row>
    <row r="574" spans="2:5" ht="12.75">
      <c r="B574" s="36"/>
      <c r="C574" s="36"/>
      <c r="D574" s="36"/>
      <c r="E574" s="36"/>
    </row>
    <row r="575" spans="2:5" ht="12.75">
      <c r="B575" s="36"/>
      <c r="C575" s="36"/>
      <c r="D575" s="36"/>
      <c r="E575" s="36"/>
    </row>
    <row r="576" spans="2:5" ht="12.75">
      <c r="B576" s="36"/>
      <c r="C576" s="36"/>
      <c r="D576" s="36"/>
      <c r="E576" s="36"/>
    </row>
    <row r="577" spans="2:5" ht="12.75">
      <c r="B577" s="36"/>
      <c r="C577" s="36"/>
      <c r="D577" s="36"/>
      <c r="E577" s="36"/>
    </row>
    <row r="578" spans="2:5" ht="12.75">
      <c r="B578" s="36"/>
      <c r="C578" s="36"/>
      <c r="D578" s="36"/>
      <c r="E578" s="36"/>
    </row>
    <row r="579" spans="2:5" ht="12.75">
      <c r="B579" s="36"/>
      <c r="C579" s="36"/>
      <c r="D579" s="36"/>
      <c r="E579" s="36"/>
    </row>
    <row r="580" spans="2:5" ht="12.75">
      <c r="B580" s="36"/>
      <c r="C580" s="36"/>
      <c r="D580" s="36"/>
      <c r="E580" s="36"/>
    </row>
    <row r="581" spans="2:5" ht="12.75">
      <c r="B581" s="36"/>
      <c r="C581" s="36"/>
      <c r="D581" s="36"/>
      <c r="E581" s="36"/>
    </row>
    <row r="582" spans="2:5" ht="12.75">
      <c r="B582" s="36"/>
      <c r="C582" s="36"/>
      <c r="D582" s="36"/>
      <c r="E582" s="36"/>
    </row>
    <row r="583" spans="2:5" ht="12.75">
      <c r="B583" s="36"/>
      <c r="C583" s="36"/>
      <c r="D583" s="36"/>
      <c r="E583" s="36"/>
    </row>
    <row r="584" spans="2:5" ht="12.75">
      <c r="B584" s="36"/>
      <c r="C584" s="36"/>
      <c r="D584" s="36"/>
      <c r="E584" s="36"/>
    </row>
    <row r="585" spans="2:5" ht="12.75">
      <c r="B585" s="36"/>
      <c r="C585" s="36"/>
      <c r="D585" s="36"/>
      <c r="E585" s="36"/>
    </row>
    <row r="586" spans="2:5" ht="12.75">
      <c r="B586" s="36"/>
      <c r="C586" s="36"/>
      <c r="D586" s="36"/>
      <c r="E586" s="36"/>
    </row>
    <row r="587" spans="2:5" ht="12.75">
      <c r="B587" s="36"/>
      <c r="C587" s="36"/>
      <c r="D587" s="36"/>
      <c r="E587" s="36"/>
    </row>
    <row r="588" spans="2:5" ht="12.75">
      <c r="B588" s="36"/>
      <c r="C588" s="36"/>
      <c r="D588" s="36"/>
      <c r="E588" s="36"/>
    </row>
    <row r="589" spans="2:5" ht="12.75">
      <c r="B589" s="36"/>
      <c r="C589" s="36"/>
      <c r="D589" s="36"/>
      <c r="E589" s="36"/>
    </row>
    <row r="590" spans="2:5" ht="12.75">
      <c r="B590" s="36"/>
      <c r="C590" s="36"/>
      <c r="D590" s="36"/>
      <c r="E590" s="36"/>
    </row>
    <row r="591" spans="2:5" ht="12.75">
      <c r="B591" s="36"/>
      <c r="C591" s="36"/>
      <c r="D591" s="36"/>
      <c r="E591" s="36"/>
    </row>
    <row r="592" spans="2:5" ht="12.75">
      <c r="B592" s="36"/>
      <c r="C592" s="36"/>
      <c r="D592" s="36"/>
      <c r="E592" s="36"/>
    </row>
    <row r="593" spans="2:5" ht="12.75">
      <c r="B593" s="36"/>
      <c r="C593" s="36"/>
      <c r="D593" s="36"/>
      <c r="E593" s="36"/>
    </row>
    <row r="594" spans="2:5" ht="12.75">
      <c r="B594" s="36"/>
      <c r="C594" s="36"/>
      <c r="D594" s="36"/>
      <c r="E594" s="36"/>
    </row>
    <row r="595" spans="2:5" ht="12.75">
      <c r="B595" s="36"/>
      <c r="C595" s="36"/>
      <c r="D595" s="36"/>
      <c r="E595" s="36"/>
    </row>
    <row r="596" spans="2:5" ht="12.75">
      <c r="B596" s="36"/>
      <c r="C596" s="36"/>
      <c r="D596" s="36"/>
      <c r="E596" s="36"/>
    </row>
    <row r="597" spans="2:5" ht="12.75">
      <c r="B597" s="36"/>
      <c r="C597" s="36"/>
      <c r="D597" s="36"/>
      <c r="E597" s="36"/>
    </row>
    <row r="598" spans="2:5" ht="12.75">
      <c r="B598" s="36"/>
      <c r="C598" s="36"/>
      <c r="D598" s="36"/>
      <c r="E598" s="36"/>
    </row>
    <row r="599" spans="2:5" ht="12.75">
      <c r="B599" s="36"/>
      <c r="C599" s="36"/>
      <c r="D599" s="36"/>
      <c r="E599" s="36"/>
    </row>
    <row r="600" spans="2:5" ht="12.75">
      <c r="B600" s="36"/>
      <c r="C600" s="36"/>
      <c r="D600" s="36"/>
      <c r="E600" s="36"/>
    </row>
    <row r="601" spans="2:5" ht="12.75">
      <c r="B601" s="36"/>
      <c r="C601" s="36"/>
      <c r="D601" s="36"/>
      <c r="E601" s="36"/>
    </row>
    <row r="602" spans="2:5" ht="12.75">
      <c r="B602" s="36"/>
      <c r="C602" s="36"/>
      <c r="D602" s="36"/>
      <c r="E602" s="36"/>
    </row>
    <row r="603" spans="2:5" ht="12.75">
      <c r="B603" s="36"/>
      <c r="C603" s="36"/>
      <c r="D603" s="36"/>
      <c r="E603" s="36"/>
    </row>
    <row r="604" spans="2:5" ht="12.75">
      <c r="B604" s="36"/>
      <c r="C604" s="36"/>
      <c r="D604" s="36"/>
      <c r="E604" s="36"/>
    </row>
    <row r="605" spans="2:5" ht="12.75">
      <c r="B605" s="36"/>
      <c r="C605" s="36"/>
      <c r="D605" s="36"/>
      <c r="E605" s="36"/>
    </row>
    <row r="606" spans="2:5" ht="12.75">
      <c r="B606" s="36"/>
      <c r="C606" s="36"/>
      <c r="D606" s="36"/>
      <c r="E606" s="36"/>
    </row>
    <row r="607" spans="2:5" ht="12.75">
      <c r="B607" s="36"/>
      <c r="C607" s="36"/>
      <c r="D607" s="36"/>
      <c r="E607" s="36"/>
    </row>
    <row r="608" spans="2:5" ht="12.75">
      <c r="B608" s="36"/>
      <c r="C608" s="36"/>
      <c r="D608" s="36"/>
      <c r="E608" s="36"/>
    </row>
    <row r="609" spans="2:5" ht="12.75">
      <c r="B609" s="36"/>
      <c r="C609" s="36"/>
      <c r="D609" s="36"/>
      <c r="E609" s="36"/>
    </row>
    <row r="610" spans="2:5" ht="12.75">
      <c r="B610" s="36"/>
      <c r="C610" s="36"/>
      <c r="D610" s="36"/>
      <c r="E610" s="36"/>
    </row>
    <row r="611" spans="2:5" ht="12.75">
      <c r="B611" s="36"/>
      <c r="C611" s="36"/>
      <c r="D611" s="36"/>
      <c r="E611" s="36"/>
    </row>
    <row r="612" spans="2:5" ht="12.75">
      <c r="B612" s="36"/>
      <c r="C612" s="36"/>
      <c r="D612" s="36"/>
      <c r="E612" s="36"/>
    </row>
    <row r="613" spans="2:5" ht="12.75">
      <c r="B613" s="36"/>
      <c r="C613" s="36"/>
      <c r="D613" s="36"/>
      <c r="E613" s="36"/>
    </row>
    <row r="614" spans="2:5" ht="12.75">
      <c r="B614" s="36"/>
      <c r="C614" s="36"/>
      <c r="D614" s="36"/>
      <c r="E614" s="36"/>
    </row>
    <row r="615" spans="2:5" ht="12.75">
      <c r="B615" s="36"/>
      <c r="C615" s="36"/>
      <c r="D615" s="36"/>
      <c r="E615" s="36"/>
    </row>
    <row r="616" spans="2:5" ht="12.75">
      <c r="B616" s="36"/>
      <c r="C616" s="36"/>
      <c r="D616" s="36"/>
      <c r="E616" s="36"/>
    </row>
    <row r="617" spans="2:5" ht="12.75">
      <c r="B617" s="36"/>
      <c r="C617" s="36"/>
      <c r="D617" s="36"/>
      <c r="E617" s="36"/>
    </row>
    <row r="618" spans="2:5" ht="12.75">
      <c r="B618" s="36"/>
      <c r="C618" s="36"/>
      <c r="D618" s="36"/>
      <c r="E618" s="36"/>
    </row>
    <row r="619" spans="2:5" ht="12.75">
      <c r="B619" s="36"/>
      <c r="C619" s="36"/>
      <c r="D619" s="36"/>
      <c r="E619" s="36"/>
    </row>
    <row r="620" spans="2:5" ht="12.75">
      <c r="B620" s="36"/>
      <c r="C620" s="36"/>
      <c r="D620" s="36"/>
      <c r="E620" s="36"/>
    </row>
    <row r="621" spans="2:5" ht="12.75">
      <c r="B621" s="36"/>
      <c r="C621" s="36"/>
      <c r="D621" s="36"/>
      <c r="E621" s="36"/>
    </row>
    <row r="622" spans="2:5" ht="12.75">
      <c r="B622" s="36"/>
      <c r="C622" s="36"/>
      <c r="D622" s="36"/>
      <c r="E622" s="36"/>
    </row>
    <row r="623" spans="2:5" ht="12.75">
      <c r="B623" s="36"/>
      <c r="C623" s="36"/>
      <c r="D623" s="36"/>
      <c r="E623" s="36"/>
    </row>
    <row r="624" spans="2:5" ht="12.75">
      <c r="B624" s="36"/>
      <c r="C624" s="36"/>
      <c r="D624" s="36"/>
      <c r="E624" s="36"/>
    </row>
    <row r="625" spans="2:5" ht="12.75">
      <c r="B625" s="36"/>
      <c r="C625" s="36"/>
      <c r="D625" s="36"/>
      <c r="E625" s="36"/>
    </row>
    <row r="626" spans="2:5" ht="12.75">
      <c r="B626" s="36"/>
      <c r="C626" s="36"/>
      <c r="D626" s="36"/>
      <c r="E626" s="36"/>
    </row>
    <row r="627" spans="2:5" ht="12.75">
      <c r="B627" s="36"/>
      <c r="C627" s="36"/>
      <c r="D627" s="36"/>
      <c r="E627" s="36"/>
    </row>
    <row r="628" spans="2:5" ht="12.75">
      <c r="B628" s="36"/>
      <c r="C628" s="36"/>
      <c r="D628" s="36"/>
      <c r="E628" s="36"/>
    </row>
    <row r="629" spans="2:5" ht="12.75">
      <c r="B629" s="36"/>
      <c r="C629" s="36"/>
      <c r="D629" s="36"/>
      <c r="E629" s="36"/>
    </row>
    <row r="630" spans="2:5" ht="12.75">
      <c r="B630" s="36"/>
      <c r="C630" s="36"/>
      <c r="D630" s="36"/>
      <c r="E630" s="36"/>
    </row>
    <row r="631" spans="2:5" ht="12.75">
      <c r="B631" s="36"/>
      <c r="C631" s="36"/>
      <c r="D631" s="36"/>
      <c r="E631" s="36"/>
    </row>
    <row r="632" spans="2:5" ht="12.75">
      <c r="B632" s="36"/>
      <c r="C632" s="36"/>
      <c r="D632" s="36"/>
      <c r="E632" s="36"/>
    </row>
    <row r="633" spans="2:5" ht="12.75">
      <c r="B633" s="36"/>
      <c r="C633" s="36"/>
      <c r="D633" s="36"/>
      <c r="E633" s="36"/>
    </row>
    <row r="634" spans="2:5" ht="12.75">
      <c r="B634" s="36"/>
      <c r="C634" s="36"/>
      <c r="D634" s="36"/>
      <c r="E634" s="36"/>
    </row>
    <row r="635" spans="2:5" ht="12.75">
      <c r="B635" s="36"/>
      <c r="C635" s="36"/>
      <c r="D635" s="36"/>
      <c r="E635" s="36"/>
    </row>
    <row r="636" spans="2:5" ht="12.75">
      <c r="B636" s="36"/>
      <c r="C636" s="36"/>
      <c r="D636" s="36"/>
      <c r="E636" s="36"/>
    </row>
    <row r="637" spans="2:5" ht="12.75">
      <c r="B637" s="36"/>
      <c r="C637" s="36"/>
      <c r="D637" s="36"/>
      <c r="E637" s="36"/>
    </row>
    <row r="638" spans="2:5" ht="12.75">
      <c r="B638" s="36"/>
      <c r="C638" s="36"/>
      <c r="D638" s="36"/>
      <c r="E638" s="36"/>
    </row>
    <row r="639" spans="2:5" ht="12.75">
      <c r="B639" s="36"/>
      <c r="C639" s="36"/>
      <c r="D639" s="36"/>
      <c r="E639" s="36"/>
    </row>
    <row r="640" spans="2:5" ht="12.75">
      <c r="B640" s="36"/>
      <c r="C640" s="36"/>
      <c r="D640" s="36"/>
      <c r="E640" s="36"/>
    </row>
    <row r="641" spans="2:5" ht="12.75">
      <c r="B641" s="36"/>
      <c r="C641" s="36"/>
      <c r="D641" s="36"/>
      <c r="E641" s="36"/>
    </row>
    <row r="642" spans="2:5" ht="12.75">
      <c r="B642" s="36"/>
      <c r="C642" s="36"/>
      <c r="D642" s="36"/>
      <c r="E642" s="36"/>
    </row>
    <row r="643" spans="2:5" ht="12.75">
      <c r="B643" s="36"/>
      <c r="C643" s="36"/>
      <c r="D643" s="36"/>
      <c r="E643" s="36"/>
    </row>
    <row r="644" spans="2:5" ht="12.75">
      <c r="B644" s="36"/>
      <c r="C644" s="36"/>
      <c r="D644" s="36"/>
      <c r="E644" s="36"/>
    </row>
    <row r="645" spans="2:5" ht="12.75">
      <c r="B645" s="36"/>
      <c r="C645" s="36"/>
      <c r="D645" s="36"/>
      <c r="E645" s="36"/>
    </row>
    <row r="646" spans="2:5" ht="12.75">
      <c r="B646" s="36"/>
      <c r="C646" s="36"/>
      <c r="D646" s="36"/>
      <c r="E646" s="36"/>
    </row>
    <row r="647" spans="2:5" ht="12.75">
      <c r="B647" s="36"/>
      <c r="C647" s="36"/>
      <c r="D647" s="36"/>
      <c r="E647" s="36"/>
    </row>
    <row r="648" spans="2:5" ht="12.75">
      <c r="B648" s="36"/>
      <c r="C648" s="36"/>
      <c r="D648" s="36"/>
      <c r="E648" s="36"/>
    </row>
    <row r="649" spans="2:5" ht="12.75">
      <c r="B649" s="36"/>
      <c r="C649" s="36"/>
      <c r="D649" s="36"/>
      <c r="E649" s="36"/>
    </row>
    <row r="650" spans="2:5" ht="12.75">
      <c r="B650" s="36"/>
      <c r="C650" s="36"/>
      <c r="D650" s="36"/>
      <c r="E650" s="36"/>
    </row>
    <row r="651" spans="2:5" ht="12.75">
      <c r="B651" s="36"/>
      <c r="C651" s="36"/>
      <c r="D651" s="36"/>
      <c r="E651" s="36"/>
    </row>
    <row r="652" spans="2:5" ht="12.75">
      <c r="B652" s="36"/>
      <c r="C652" s="36"/>
      <c r="D652" s="36"/>
      <c r="E652" s="36"/>
    </row>
    <row r="653" spans="2:5" ht="12.75">
      <c r="B653" s="36"/>
      <c r="C653" s="36"/>
      <c r="D653" s="36"/>
      <c r="E653" s="36"/>
    </row>
    <row r="654" spans="2:5" ht="12.75">
      <c r="B654" s="36"/>
      <c r="C654" s="36"/>
      <c r="D654" s="36"/>
      <c r="E654" s="36"/>
    </row>
    <row r="655" spans="2:5" ht="12.75">
      <c r="B655" s="36"/>
      <c r="C655" s="36"/>
      <c r="D655" s="36"/>
      <c r="E655" s="36"/>
    </row>
    <row r="656" spans="2:5" ht="12.75">
      <c r="B656" s="36"/>
      <c r="C656" s="36"/>
      <c r="D656" s="36"/>
      <c r="E656" s="36"/>
    </row>
    <row r="657" spans="2:5" ht="12.75">
      <c r="B657" s="36"/>
      <c r="C657" s="36"/>
      <c r="D657" s="36"/>
      <c r="E657" s="36"/>
    </row>
    <row r="658" spans="2:5" ht="12.75">
      <c r="B658" s="36"/>
      <c r="C658" s="36"/>
      <c r="D658" s="36"/>
      <c r="E658" s="36"/>
    </row>
    <row r="659" spans="2:5" ht="12.75">
      <c r="B659" s="36"/>
      <c r="C659" s="36"/>
      <c r="D659" s="36"/>
      <c r="E659" s="36"/>
    </row>
    <row r="660" spans="2:5" ht="12.75">
      <c r="B660" s="36"/>
      <c r="C660" s="36"/>
      <c r="D660" s="36"/>
      <c r="E660" s="36"/>
    </row>
    <row r="661" spans="2:5" ht="12.75">
      <c r="B661" s="36"/>
      <c r="C661" s="36"/>
      <c r="D661" s="36"/>
      <c r="E661" s="36"/>
    </row>
    <row r="662" spans="2:5" ht="12.75">
      <c r="B662" s="36"/>
      <c r="C662" s="36"/>
      <c r="D662" s="36"/>
      <c r="E662" s="36"/>
    </row>
    <row r="663" spans="2:5" ht="12.75">
      <c r="B663" s="36"/>
      <c r="C663" s="36"/>
      <c r="D663" s="36"/>
      <c r="E663" s="36"/>
    </row>
    <row r="664" spans="2:5" ht="12.75">
      <c r="B664" s="36"/>
      <c r="C664" s="36"/>
      <c r="D664" s="36"/>
      <c r="E664" s="36"/>
    </row>
    <row r="665" spans="2:5" ht="12.75">
      <c r="B665" s="36"/>
      <c r="C665" s="36"/>
      <c r="D665" s="36"/>
      <c r="E665" s="36"/>
    </row>
    <row r="666" spans="2:5" ht="12.75">
      <c r="B666" s="36"/>
      <c r="C666" s="36"/>
      <c r="D666" s="36"/>
      <c r="E666" s="36"/>
    </row>
    <row r="667" spans="2:5" ht="12.75">
      <c r="B667" s="36"/>
      <c r="C667" s="36"/>
      <c r="D667" s="36"/>
      <c r="E667" s="36"/>
    </row>
    <row r="668" spans="2:5" ht="12.75">
      <c r="B668" s="36"/>
      <c r="C668" s="36"/>
      <c r="D668" s="36"/>
      <c r="E668" s="36"/>
    </row>
    <row r="669" spans="2:5" ht="12.75">
      <c r="B669" s="36"/>
      <c r="C669" s="36"/>
      <c r="D669" s="36"/>
      <c r="E669" s="36"/>
    </row>
    <row r="670" spans="2:5" ht="12.75">
      <c r="B670" s="36"/>
      <c r="C670" s="36"/>
      <c r="D670" s="36"/>
      <c r="E670" s="36"/>
    </row>
    <row r="671" spans="2:5" ht="12.75">
      <c r="B671" s="36"/>
      <c r="C671" s="36"/>
      <c r="D671" s="36"/>
      <c r="E671" s="36"/>
    </row>
    <row r="672" spans="2:5" ht="12.75">
      <c r="B672" s="36"/>
      <c r="C672" s="36"/>
      <c r="D672" s="36"/>
      <c r="E672" s="36"/>
    </row>
    <row r="673" spans="2:5" ht="12.75">
      <c r="B673" s="36"/>
      <c r="C673" s="36"/>
      <c r="D673" s="36"/>
      <c r="E673" s="36"/>
    </row>
    <row r="674" spans="2:5" ht="12.75">
      <c r="B674" s="36"/>
      <c r="C674" s="36"/>
      <c r="D674" s="36"/>
      <c r="E674" s="36"/>
    </row>
    <row r="675" spans="2:5" ht="12.75">
      <c r="B675" s="36"/>
      <c r="C675" s="36"/>
      <c r="D675" s="36"/>
      <c r="E675" s="36"/>
    </row>
    <row r="676" spans="2:5" ht="12.75">
      <c r="B676" s="36"/>
      <c r="C676" s="36"/>
      <c r="D676" s="36"/>
      <c r="E676" s="36"/>
    </row>
    <row r="677" spans="2:5" ht="12.75">
      <c r="B677" s="36"/>
      <c r="C677" s="36"/>
      <c r="D677" s="36"/>
      <c r="E677" s="36"/>
    </row>
    <row r="678" spans="2:5" ht="12.75">
      <c r="B678" s="36"/>
      <c r="C678" s="36"/>
      <c r="D678" s="36"/>
      <c r="E678" s="36"/>
    </row>
    <row r="679" spans="2:5" ht="12.75">
      <c r="B679" s="36"/>
      <c r="C679" s="36"/>
      <c r="D679" s="36"/>
      <c r="E679" s="36"/>
    </row>
    <row r="680" spans="2:5" ht="12.75">
      <c r="B680" s="36"/>
      <c r="C680" s="36"/>
      <c r="D680" s="36"/>
      <c r="E680" s="36"/>
    </row>
    <row r="681" spans="2:5" ht="12.75">
      <c r="B681" s="36"/>
      <c r="C681" s="36"/>
      <c r="D681" s="36"/>
      <c r="E681" s="36"/>
    </row>
    <row r="682" spans="2:5" ht="12.75">
      <c r="B682" s="36"/>
      <c r="C682" s="36"/>
      <c r="D682" s="36"/>
      <c r="E682" s="36"/>
    </row>
    <row r="683" spans="2:5" ht="12.75">
      <c r="B683" s="36"/>
      <c r="C683" s="36"/>
      <c r="D683" s="36"/>
      <c r="E683" s="36"/>
    </row>
    <row r="684" spans="2:5" ht="12.75">
      <c r="B684" s="36"/>
      <c r="C684" s="36"/>
      <c r="D684" s="36"/>
      <c r="E684" s="36"/>
    </row>
    <row r="685" spans="2:5" ht="12.75">
      <c r="B685" s="36"/>
      <c r="C685" s="36"/>
      <c r="D685" s="36"/>
      <c r="E685" s="36"/>
    </row>
    <row r="686" spans="2:5" ht="12.75">
      <c r="B686" s="36"/>
      <c r="C686" s="36"/>
      <c r="D686" s="36"/>
      <c r="E686" s="36"/>
    </row>
    <row r="687" spans="2:5" ht="12.75">
      <c r="B687" s="36"/>
      <c r="C687" s="36"/>
      <c r="D687" s="36"/>
      <c r="E687" s="36"/>
    </row>
    <row r="688" spans="2:5" ht="12.75">
      <c r="B688" s="36"/>
      <c r="C688" s="36"/>
      <c r="D688" s="36"/>
      <c r="E688" s="36"/>
    </row>
    <row r="689" spans="2:5" ht="12.75">
      <c r="B689" s="36"/>
      <c r="C689" s="36"/>
      <c r="D689" s="36"/>
      <c r="E689" s="36"/>
    </row>
    <row r="690" spans="2:5" ht="12.75">
      <c r="B690" s="36"/>
      <c r="C690" s="36"/>
      <c r="D690" s="36"/>
      <c r="E690" s="36"/>
    </row>
    <row r="691" spans="2:5" ht="12.75">
      <c r="B691" s="36"/>
      <c r="C691" s="36"/>
      <c r="D691" s="36"/>
      <c r="E691" s="36"/>
    </row>
    <row r="692" spans="2:5" ht="12.75">
      <c r="B692" s="36"/>
      <c r="C692" s="36"/>
      <c r="D692" s="36"/>
      <c r="E692" s="36"/>
    </row>
    <row r="693" spans="2:5" ht="12.75">
      <c r="B693" s="36"/>
      <c r="C693" s="36"/>
      <c r="D693" s="36"/>
      <c r="E693" s="36"/>
    </row>
    <row r="694" spans="2:5" ht="12.75">
      <c r="B694" s="36"/>
      <c r="C694" s="36"/>
      <c r="D694" s="36"/>
      <c r="E694" s="36"/>
    </row>
    <row r="695" spans="2:5" ht="12.75">
      <c r="B695" s="36"/>
      <c r="C695" s="36"/>
      <c r="D695" s="36"/>
      <c r="E695" s="36"/>
    </row>
    <row r="696" spans="2:5" ht="12.75">
      <c r="B696" s="36"/>
      <c r="C696" s="36"/>
      <c r="D696" s="36"/>
      <c r="E696" s="36"/>
    </row>
    <row r="697" spans="2:5" ht="12.75">
      <c r="B697" s="36"/>
      <c r="C697" s="36"/>
      <c r="D697" s="36"/>
      <c r="E697" s="36"/>
    </row>
    <row r="698" spans="2:5" ht="12.75">
      <c r="B698" s="36"/>
      <c r="C698" s="36"/>
      <c r="D698" s="36"/>
      <c r="E698" s="36"/>
    </row>
    <row r="699" spans="2:5" ht="12.75">
      <c r="B699" s="36"/>
      <c r="C699" s="36"/>
      <c r="D699" s="36"/>
      <c r="E699" s="36"/>
    </row>
    <row r="700" spans="2:5" ht="12.75">
      <c r="B700" s="36"/>
      <c r="C700" s="36"/>
      <c r="D700" s="36"/>
      <c r="E700" s="36"/>
    </row>
    <row r="701" spans="2:5" ht="12.75">
      <c r="B701" s="36"/>
      <c r="C701" s="36"/>
      <c r="D701" s="36"/>
      <c r="E701" s="36"/>
    </row>
    <row r="702" spans="2:5" ht="12.75">
      <c r="B702" s="36"/>
      <c r="C702" s="36"/>
      <c r="D702" s="36"/>
      <c r="E702" s="36"/>
    </row>
    <row r="703" spans="2:5" ht="12.75">
      <c r="B703" s="36"/>
      <c r="C703" s="36"/>
      <c r="D703" s="36"/>
      <c r="E703" s="36"/>
    </row>
    <row r="704" spans="2:5" ht="12.75">
      <c r="B704" s="36"/>
      <c r="C704" s="36"/>
      <c r="D704" s="36"/>
      <c r="E704" s="36"/>
    </row>
    <row r="705" spans="2:5" ht="12.75">
      <c r="B705" s="36"/>
      <c r="C705" s="36"/>
      <c r="D705" s="36"/>
      <c r="E705" s="36"/>
    </row>
    <row r="706" spans="2:5" ht="12.75">
      <c r="B706" s="36"/>
      <c r="C706" s="36"/>
      <c r="D706" s="36"/>
      <c r="E706" s="36"/>
    </row>
    <row r="707" spans="2:5" ht="12.75">
      <c r="B707" s="36"/>
      <c r="C707" s="36"/>
      <c r="D707" s="36"/>
      <c r="E707" s="36"/>
    </row>
    <row r="708" spans="2:5" ht="12.75">
      <c r="B708" s="36"/>
      <c r="C708" s="36"/>
      <c r="D708" s="36"/>
      <c r="E708" s="36"/>
    </row>
    <row r="709" spans="2:5" ht="12.75">
      <c r="B709" s="36"/>
      <c r="C709" s="36"/>
      <c r="D709" s="36"/>
      <c r="E709" s="36"/>
    </row>
    <row r="710" spans="2:5" ht="12.75">
      <c r="B710" s="36"/>
      <c r="C710" s="36"/>
      <c r="D710" s="36"/>
      <c r="E710" s="36"/>
    </row>
    <row r="711" spans="2:5" ht="12.75">
      <c r="B711" s="36"/>
      <c r="C711" s="36"/>
      <c r="D711" s="36"/>
      <c r="E711" s="36"/>
    </row>
    <row r="712" spans="2:5" ht="12.75">
      <c r="B712" s="36"/>
      <c r="C712" s="36"/>
      <c r="D712" s="36"/>
      <c r="E712" s="36"/>
    </row>
    <row r="713" spans="2:5" ht="12.75">
      <c r="B713" s="36"/>
      <c r="C713" s="36"/>
      <c r="D713" s="36"/>
      <c r="E713" s="36"/>
    </row>
    <row r="714" spans="2:5" ht="12.75">
      <c r="B714" s="36"/>
      <c r="C714" s="36"/>
      <c r="D714" s="36"/>
      <c r="E714" s="36"/>
    </row>
    <row r="715" spans="2:5" ht="12.75">
      <c r="B715" s="36"/>
      <c r="C715" s="36"/>
      <c r="D715" s="36"/>
      <c r="E715" s="36"/>
    </row>
    <row r="716" spans="2:5" ht="12.75">
      <c r="B716" s="36"/>
      <c r="C716" s="36"/>
      <c r="D716" s="36"/>
      <c r="E716" s="36"/>
    </row>
  </sheetData>
  <mergeCells count="1">
    <mergeCell ref="K5:K16"/>
  </mergeCells>
  <printOptions/>
  <pageMargins left="0.75" right="0.75" top="1.62" bottom="0.73" header="0.5" footer="0.5"/>
  <pageSetup horizontalDpi="300" verticalDpi="300" orientation="portrait" r:id="rId1"/>
  <headerFooter alignWithMargins="0">
    <oddHeader>&amp;L&amp;"Times New Roman,Bold"Control Services Co
6835 East W T Harris Blvd
Charlotte, NC 28215&amp;C&amp;"Arial,Bold"&amp;14Osmose
Hardware&amp;R&amp;D
Page &amp;P of&amp;N
Phone: 704-537-2806
Fax-704-532-2697</oddHeader>
  </headerFooter>
</worksheet>
</file>

<file path=xl/worksheets/sheet7.xml><?xml version="1.0" encoding="utf-8"?>
<worksheet xmlns="http://schemas.openxmlformats.org/spreadsheetml/2006/main" xmlns:r="http://schemas.openxmlformats.org/officeDocument/2006/relationships">
  <sheetPr>
    <tabColor indexed="27"/>
  </sheetPr>
  <dimension ref="B2:K855"/>
  <sheetViews>
    <sheetView tabSelected="1" workbookViewId="0" topLeftCell="A1">
      <selection activeCell="J29" sqref="J29"/>
    </sheetView>
  </sheetViews>
  <sheetFormatPr defaultColWidth="9.140625" defaultRowHeight="12.75"/>
  <cols>
    <col min="1" max="1" width="0.85546875" style="0" customWidth="1"/>
    <col min="2" max="2" width="0.71875" style="0" customWidth="1"/>
    <col min="3" max="3" width="0.9921875" style="0" customWidth="1"/>
    <col min="4" max="4" width="32.28125" style="0" customWidth="1"/>
    <col min="5" max="5" width="4.28125" style="0" customWidth="1"/>
    <col min="6" max="6" width="4.140625" style="0" customWidth="1"/>
    <col min="8" max="8" width="8.57421875" style="0" customWidth="1"/>
    <col min="10" max="10" width="9.8515625" style="0" customWidth="1"/>
    <col min="11" max="11" width="12.140625" style="0" customWidth="1"/>
  </cols>
  <sheetData>
    <row r="1" ht="15.75" customHeight="1"/>
    <row r="2" ht="15.75" customHeight="1" thickBot="1">
      <c r="D2" t="s">
        <v>560</v>
      </c>
    </row>
    <row r="3" spans="4:11" ht="15.75" customHeight="1" thickBot="1" thickTop="1">
      <c r="D3" t="s">
        <v>561</v>
      </c>
      <c r="E3" t="s">
        <v>458</v>
      </c>
      <c r="F3" t="s">
        <v>459</v>
      </c>
      <c r="G3" t="s">
        <v>460</v>
      </c>
      <c r="I3" s="227" t="s">
        <v>461</v>
      </c>
      <c r="J3" s="228"/>
      <c r="K3" s="78">
        <f>SUM(K16:K20)</f>
        <v>204696.7268</v>
      </c>
    </row>
    <row r="4" spans="4:7" ht="13.5" thickTop="1">
      <c r="D4" t="s">
        <v>457</v>
      </c>
      <c r="E4">
        <v>8</v>
      </c>
      <c r="F4">
        <v>1</v>
      </c>
      <c r="G4" s="34">
        <f>(I16/E4)/40</f>
        <v>7.830000000000001</v>
      </c>
    </row>
    <row r="5" spans="4:7" ht="12.75">
      <c r="D5" t="s">
        <v>494</v>
      </c>
      <c r="E5">
        <v>2</v>
      </c>
      <c r="G5">
        <v>2</v>
      </c>
    </row>
    <row r="7" ht="13.5" thickBot="1"/>
    <row r="8" spans="4:11" ht="12.75">
      <c r="D8" s="59"/>
      <c r="E8" s="60"/>
      <c r="F8" s="60"/>
      <c r="G8" s="85" t="s">
        <v>441</v>
      </c>
      <c r="H8" s="85" t="s">
        <v>452</v>
      </c>
      <c r="I8" s="85" t="s">
        <v>453</v>
      </c>
      <c r="J8" s="85" t="s">
        <v>454</v>
      </c>
      <c r="K8" s="61"/>
    </row>
    <row r="9" spans="4:11" ht="12.75">
      <c r="D9" s="62"/>
      <c r="E9" s="36"/>
      <c r="F9" s="36"/>
      <c r="G9" s="41"/>
      <c r="H9" s="41"/>
      <c r="I9" s="41"/>
      <c r="J9" s="41"/>
      <c r="K9" s="64"/>
    </row>
    <row r="10" spans="4:11" ht="12.75">
      <c r="D10" s="62" t="s">
        <v>493</v>
      </c>
      <c r="E10" s="36"/>
      <c r="F10" s="36"/>
      <c r="G10" s="36"/>
      <c r="H10" s="77">
        <f>(G5*225)</f>
        <v>450</v>
      </c>
      <c r="I10" s="119">
        <f>E5*G5*40</f>
        <v>160</v>
      </c>
      <c r="J10" s="76">
        <f>hardware!K4*I10</f>
        <v>7272</v>
      </c>
      <c r="K10" s="64"/>
    </row>
    <row r="11" spans="4:11" ht="12.75">
      <c r="D11" s="186" t="s">
        <v>442</v>
      </c>
      <c r="E11" s="36"/>
      <c r="F11" s="36"/>
      <c r="G11" s="77">
        <f>Grnding!Q51</f>
        <v>1473.8</v>
      </c>
      <c r="H11" s="36"/>
      <c r="I11" s="120">
        <f>Grnding!S51</f>
        <v>79.9</v>
      </c>
      <c r="J11" s="77">
        <f>Grnding!T51</f>
        <v>3631.455</v>
      </c>
      <c r="K11" s="64"/>
    </row>
    <row r="12" spans="4:11" ht="12.75">
      <c r="D12" s="186" t="s">
        <v>443</v>
      </c>
      <c r="E12" s="36"/>
      <c r="F12" s="36"/>
      <c r="G12" s="77">
        <f>'Heat Trace'!N17</f>
        <v>3317.04</v>
      </c>
      <c r="H12" s="36"/>
      <c r="I12" s="120">
        <f>'Heat Trace'!Q17</f>
        <v>38.4</v>
      </c>
      <c r="J12" s="77">
        <f>'Heat Trace'!R17</f>
        <v>1745.2800000000002</v>
      </c>
      <c r="K12" s="64"/>
    </row>
    <row r="13" spans="4:11" ht="12.75">
      <c r="D13" s="186" t="s">
        <v>440</v>
      </c>
      <c r="E13" s="36"/>
      <c r="F13" s="36"/>
      <c r="G13" s="77">
        <f>conduit!P242</f>
        <v>8181.67</v>
      </c>
      <c r="H13" s="36"/>
      <c r="I13" s="120">
        <f>conduit!B241</f>
        <v>1502.8000000000002</v>
      </c>
      <c r="J13" s="77">
        <f>conduit!B243</f>
        <v>76755.96</v>
      </c>
      <c r="K13" s="64"/>
    </row>
    <row r="14" spans="4:11" ht="12.75">
      <c r="D14" s="186" t="s">
        <v>439</v>
      </c>
      <c r="E14" s="36"/>
      <c r="F14" s="36"/>
      <c r="G14" s="77">
        <f>cable!F260</f>
        <v>14876.702000000001</v>
      </c>
      <c r="H14" s="36"/>
      <c r="I14" s="120">
        <f>cable!H260</f>
        <v>522.5</v>
      </c>
      <c r="J14" s="77">
        <f>cable!I260</f>
        <v>23747.625000000004</v>
      </c>
      <c r="K14" s="64"/>
    </row>
    <row r="15" spans="4:11" ht="13.5" thickBot="1">
      <c r="D15" s="188" t="s">
        <v>462</v>
      </c>
      <c r="E15" s="39"/>
      <c r="F15" s="39"/>
      <c r="G15" s="83">
        <f>hardware!G1</f>
        <v>6666.5999999999985</v>
      </c>
      <c r="H15" s="39"/>
      <c r="I15" s="121">
        <f>hardware!I1</f>
        <v>362</v>
      </c>
      <c r="J15" s="83">
        <f>hardware!J1</f>
        <v>16452.899999999998</v>
      </c>
      <c r="K15" s="84"/>
    </row>
    <row r="16" spans="4:11" ht="12.75">
      <c r="D16" s="79" t="s">
        <v>451</v>
      </c>
      <c r="E16" s="85"/>
      <c r="F16" s="85"/>
      <c r="G16" s="86">
        <f>SUM(G11:G15)</f>
        <v>34515.812</v>
      </c>
      <c r="H16" s="86"/>
      <c r="I16" s="86">
        <f>SUM(I11:I15)</f>
        <v>2505.6000000000004</v>
      </c>
      <c r="J16" s="87">
        <f>SUM(J10:J15)</f>
        <v>129605.22</v>
      </c>
      <c r="K16" s="88">
        <f>SUM(G16:J16)</f>
        <v>166626.63199999998</v>
      </c>
    </row>
    <row r="17" spans="4:11" ht="12.75">
      <c r="D17" s="80" t="s">
        <v>455</v>
      </c>
      <c r="E17" s="36"/>
      <c r="F17" s="36"/>
      <c r="G17" s="76"/>
      <c r="H17" s="77">
        <f>(G4*2)*225</f>
        <v>3523.5000000000005</v>
      </c>
      <c r="I17" s="76"/>
      <c r="J17" s="77"/>
      <c r="K17" s="81">
        <f>H17</f>
        <v>3523.5000000000005</v>
      </c>
    </row>
    <row r="18" spans="4:11" ht="12.75">
      <c r="D18" s="80" t="s">
        <v>552</v>
      </c>
      <c r="E18" s="36"/>
      <c r="F18" s="36"/>
      <c r="G18" s="76"/>
      <c r="H18" s="77">
        <f>K16*0.05</f>
        <v>8331.3316</v>
      </c>
      <c r="I18" s="76"/>
      <c r="J18" s="77"/>
      <c r="K18" s="81">
        <f>H18</f>
        <v>8331.3316</v>
      </c>
    </row>
    <row r="19" spans="4:11" ht="12.75">
      <c r="D19" s="80" t="s">
        <v>456</v>
      </c>
      <c r="E19" s="36"/>
      <c r="F19" s="36"/>
      <c r="G19" s="76"/>
      <c r="H19" s="36"/>
      <c r="I19" s="114">
        <f>F4*G4*40</f>
        <v>313.20000000000005</v>
      </c>
      <c r="J19" s="77">
        <f>I19*30.5</f>
        <v>9552.600000000002</v>
      </c>
      <c r="K19" s="81">
        <f>J19</f>
        <v>9552.600000000002</v>
      </c>
    </row>
    <row r="20" spans="4:11" ht="12.75">
      <c r="D20" s="80" t="s">
        <v>553</v>
      </c>
      <c r="E20" s="36"/>
      <c r="F20" s="36"/>
      <c r="G20" s="76"/>
      <c r="H20" s="77">
        <f>K16*0.1</f>
        <v>16662.6632</v>
      </c>
      <c r="I20" s="76"/>
      <c r="J20" s="77"/>
      <c r="K20" s="81">
        <f>H20</f>
        <v>16662.6632</v>
      </c>
    </row>
    <row r="21" spans="2:11" ht="13.5" thickBot="1">
      <c r="B21" s="36"/>
      <c r="C21" s="36"/>
      <c r="D21" s="73"/>
      <c r="E21" s="39"/>
      <c r="F21" s="39"/>
      <c r="G21" s="39"/>
      <c r="H21" s="39"/>
      <c r="I21" s="39"/>
      <c r="J21" s="39"/>
      <c r="K21" s="84"/>
    </row>
    <row r="22" spans="2:5" ht="12.75">
      <c r="B22" s="36"/>
      <c r="C22" s="36"/>
      <c r="D22" s="36"/>
      <c r="E22" s="36"/>
    </row>
    <row r="23" spans="2:5" ht="12.75">
      <c r="B23" s="36"/>
      <c r="C23" s="36"/>
      <c r="D23" s="36"/>
      <c r="E23" s="36"/>
    </row>
    <row r="24" spans="2:5" ht="12.75">
      <c r="B24" s="36"/>
      <c r="C24" s="36"/>
      <c r="D24" s="36"/>
      <c r="E24" s="36"/>
    </row>
    <row r="25" spans="2:5" ht="12.75">
      <c r="B25" s="36"/>
      <c r="C25" s="36"/>
      <c r="D25" s="36"/>
      <c r="E25" s="36"/>
    </row>
    <row r="26" spans="2:5" ht="12.75">
      <c r="B26" s="36"/>
      <c r="C26" s="36"/>
      <c r="D26" s="36"/>
      <c r="E26" s="36"/>
    </row>
    <row r="27" spans="2:5" ht="12.75">
      <c r="B27" s="36"/>
      <c r="C27" s="36"/>
      <c r="D27" s="36"/>
      <c r="E27" s="36"/>
    </row>
    <row r="28" spans="2:5" ht="12.75">
      <c r="B28" s="36"/>
      <c r="C28" s="36"/>
      <c r="D28" s="36"/>
      <c r="E28" s="36"/>
    </row>
    <row r="29" spans="2:5" ht="12.75">
      <c r="B29" s="36"/>
      <c r="C29" s="36"/>
      <c r="D29" s="36"/>
      <c r="E29" s="36"/>
    </row>
    <row r="30" spans="2:5" ht="12.75">
      <c r="B30" s="36"/>
      <c r="C30" s="36"/>
      <c r="D30" s="36"/>
      <c r="E30" s="36"/>
    </row>
    <row r="31" spans="2:5" ht="12.75">
      <c r="B31" s="36"/>
      <c r="C31" s="36"/>
      <c r="D31" s="36"/>
      <c r="E31" s="36"/>
    </row>
    <row r="32" spans="2:5" ht="12.75">
      <c r="B32" s="36"/>
      <c r="C32" s="36"/>
      <c r="D32" s="36"/>
      <c r="E32" s="36"/>
    </row>
    <row r="33" spans="2:5" ht="12.75">
      <c r="B33" s="36"/>
      <c r="C33" s="36"/>
      <c r="D33" s="36"/>
      <c r="E33" s="36"/>
    </row>
    <row r="34" spans="2:5" ht="12.75">
      <c r="B34" s="36"/>
      <c r="C34" s="36"/>
      <c r="D34" s="36"/>
      <c r="E34" s="36"/>
    </row>
    <row r="35" spans="2:5" ht="12.75">
      <c r="B35" s="36"/>
      <c r="C35" s="36"/>
      <c r="D35" s="36"/>
      <c r="E35" s="36"/>
    </row>
    <row r="36" spans="2:5" ht="12.75">
      <c r="B36" s="36"/>
      <c r="C36" s="36"/>
      <c r="D36" s="36"/>
      <c r="E36" s="36"/>
    </row>
    <row r="37" spans="2:5" ht="12.75">
      <c r="B37" s="36"/>
      <c r="C37" s="36"/>
      <c r="D37" s="36"/>
      <c r="E37" s="36"/>
    </row>
    <row r="38" spans="2:5" ht="12.75">
      <c r="B38" s="36"/>
      <c r="C38" s="36"/>
      <c r="D38" s="36"/>
      <c r="E38" s="36"/>
    </row>
    <row r="39" spans="2:5" ht="12.75">
      <c r="B39" s="36"/>
      <c r="C39" s="36"/>
      <c r="D39" s="36"/>
      <c r="E39" s="36"/>
    </row>
    <row r="40" spans="2:5" ht="12.75">
      <c r="B40" s="36"/>
      <c r="C40" s="36"/>
      <c r="D40" s="36"/>
      <c r="E40" s="36"/>
    </row>
    <row r="41" spans="2:5" ht="12.75">
      <c r="B41" s="36"/>
      <c r="C41" s="36"/>
      <c r="D41" s="36"/>
      <c r="E41" s="36"/>
    </row>
    <row r="42" spans="2:5" ht="12.75">
      <c r="B42" s="36"/>
      <c r="C42" s="36"/>
      <c r="D42" s="36"/>
      <c r="E42" s="36"/>
    </row>
    <row r="43" spans="2:5" ht="12.75">
      <c r="B43" s="36"/>
      <c r="C43" s="36"/>
      <c r="D43" s="36"/>
      <c r="E43" s="36"/>
    </row>
    <row r="44" spans="2:5" ht="12.75">
      <c r="B44" s="36"/>
      <c r="C44" s="36"/>
      <c r="D44" s="36"/>
      <c r="E44" s="36"/>
    </row>
    <row r="45" spans="2:5" ht="12.75">
      <c r="B45" s="36"/>
      <c r="C45" s="36"/>
      <c r="D45" s="36"/>
      <c r="E45" s="36"/>
    </row>
    <row r="46" spans="2:5" ht="12.75">
      <c r="B46" s="36"/>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row r="67" spans="2:5" ht="12.75">
      <c r="B67" s="36"/>
      <c r="C67" s="36"/>
      <c r="D67" s="36"/>
      <c r="E67" s="36"/>
    </row>
    <row r="68" spans="2:5" ht="12.75">
      <c r="B68" s="36"/>
      <c r="C68" s="36"/>
      <c r="D68" s="36"/>
      <c r="E68" s="36"/>
    </row>
    <row r="69" spans="2:5" ht="12.75">
      <c r="B69" s="36"/>
      <c r="C69" s="36"/>
      <c r="D69" s="36"/>
      <c r="E69" s="36"/>
    </row>
    <row r="70" spans="2:5" ht="12.75">
      <c r="B70" s="36"/>
      <c r="C70" s="36"/>
      <c r="D70" s="36"/>
      <c r="E70" s="36"/>
    </row>
    <row r="71" spans="2:5" ht="12.75">
      <c r="B71" s="36"/>
      <c r="C71" s="36"/>
      <c r="D71" s="36"/>
      <c r="E71" s="36"/>
    </row>
    <row r="72" spans="2:5" ht="12.75">
      <c r="B72" s="36"/>
      <c r="C72" s="36"/>
      <c r="D72" s="36"/>
      <c r="E72" s="36"/>
    </row>
    <row r="73" spans="2:5" ht="12.75">
      <c r="B73" s="36"/>
      <c r="C73" s="36"/>
      <c r="D73" s="36"/>
      <c r="E73" s="36"/>
    </row>
    <row r="74" spans="2:5" ht="12.75">
      <c r="B74" s="36"/>
      <c r="C74" s="36"/>
      <c r="D74" s="36"/>
      <c r="E74" s="36"/>
    </row>
    <row r="75" spans="2:5" ht="12.75">
      <c r="B75" s="36"/>
      <c r="C75" s="36"/>
      <c r="D75" s="36"/>
      <c r="E75" s="36"/>
    </row>
    <row r="76" spans="2:5" ht="12.75">
      <c r="B76" s="36"/>
      <c r="C76" s="36"/>
      <c r="D76" s="36"/>
      <c r="E76" s="36"/>
    </row>
    <row r="77" spans="2:5" ht="12.75">
      <c r="B77" s="36"/>
      <c r="C77" s="36"/>
      <c r="D77" s="36"/>
      <c r="E77" s="36"/>
    </row>
    <row r="78" spans="2:5" ht="12.75">
      <c r="B78" s="36"/>
      <c r="C78" s="36"/>
      <c r="D78" s="36"/>
      <c r="E78" s="36"/>
    </row>
    <row r="79" spans="2:5" ht="12.75">
      <c r="B79" s="36"/>
      <c r="C79" s="36"/>
      <c r="D79" s="36"/>
      <c r="E79" s="36"/>
    </row>
    <row r="80" spans="2:5" ht="12.75">
      <c r="B80" s="36"/>
      <c r="C80" s="36"/>
      <c r="D80" s="36"/>
      <c r="E80" s="36"/>
    </row>
    <row r="81" spans="2:5" ht="12.75">
      <c r="B81" s="36"/>
      <c r="C81" s="36"/>
      <c r="D81" s="36"/>
      <c r="E81" s="36"/>
    </row>
    <row r="82" spans="2:5" ht="12.75">
      <c r="B82" s="36"/>
      <c r="C82" s="36"/>
      <c r="D82" s="36"/>
      <c r="E82" s="36"/>
    </row>
    <row r="83" spans="2:5" ht="12.75">
      <c r="B83" s="36"/>
      <c r="C83" s="36"/>
      <c r="D83" s="36"/>
      <c r="E83" s="36"/>
    </row>
    <row r="84" spans="2:5" ht="12.75">
      <c r="B84" s="36"/>
      <c r="C84" s="36"/>
      <c r="D84" s="36"/>
      <c r="E84" s="36"/>
    </row>
    <row r="85" spans="2:5" ht="12.75">
      <c r="B85" s="36"/>
      <c r="C85" s="36"/>
      <c r="D85" s="36"/>
      <c r="E85" s="36"/>
    </row>
    <row r="86" spans="2:5" ht="12.75">
      <c r="B86" s="36"/>
      <c r="C86" s="36"/>
      <c r="D86" s="36"/>
      <c r="E86" s="36"/>
    </row>
    <row r="87" spans="2:5" ht="12.75">
      <c r="B87" s="36"/>
      <c r="C87" s="36"/>
      <c r="D87" s="36"/>
      <c r="E87" s="36"/>
    </row>
    <row r="88" spans="2:5" ht="12.75">
      <c r="B88" s="36"/>
      <c r="C88" s="36"/>
      <c r="D88" s="36"/>
      <c r="E88" s="36"/>
    </row>
    <row r="89" spans="2:5" ht="12.75">
      <c r="B89" s="36"/>
      <c r="C89" s="36"/>
      <c r="D89" s="36"/>
      <c r="E89" s="36"/>
    </row>
    <row r="90" spans="2:5" ht="12.75">
      <c r="B90" s="36"/>
      <c r="C90" s="36"/>
      <c r="D90" s="36"/>
      <c r="E90" s="36"/>
    </row>
    <row r="91" spans="2:5" ht="12.75">
      <c r="B91" s="36"/>
      <c r="C91" s="36"/>
      <c r="D91" s="36"/>
      <c r="E91" s="36"/>
    </row>
    <row r="92" spans="2:5" ht="12.75">
      <c r="B92" s="36"/>
      <c r="C92" s="36"/>
      <c r="D92" s="36"/>
      <c r="E92" s="36"/>
    </row>
    <row r="93" spans="2:5" ht="12.75">
      <c r="B93" s="36"/>
      <c r="C93" s="36"/>
      <c r="D93" s="36"/>
      <c r="E93" s="36"/>
    </row>
    <row r="94" spans="2:5" ht="12.75">
      <c r="B94" s="36"/>
      <c r="C94" s="36"/>
      <c r="D94" s="36"/>
      <c r="E94" s="36"/>
    </row>
    <row r="95" spans="2:5" ht="12.75">
      <c r="B95" s="36"/>
      <c r="C95" s="36"/>
      <c r="D95" s="36"/>
      <c r="E95" s="36"/>
    </row>
    <row r="96" spans="2:5" ht="12.75">
      <c r="B96" s="36"/>
      <c r="C96" s="36"/>
      <c r="D96" s="36"/>
      <c r="E96" s="36"/>
    </row>
    <row r="97" spans="2:5" ht="12.75">
      <c r="B97" s="36"/>
      <c r="C97" s="36"/>
      <c r="D97" s="36"/>
      <c r="E97" s="36"/>
    </row>
    <row r="98" spans="2:5" ht="12.75">
      <c r="B98" s="36"/>
      <c r="C98" s="36"/>
      <c r="D98" s="36"/>
      <c r="E98" s="36"/>
    </row>
    <row r="99" spans="2:5" ht="12.75">
      <c r="B99" s="36"/>
      <c r="C99" s="36"/>
      <c r="D99" s="36"/>
      <c r="E99" s="36"/>
    </row>
    <row r="100" spans="2:5" ht="12.75">
      <c r="B100" s="36"/>
      <c r="C100" s="36"/>
      <c r="D100" s="36"/>
      <c r="E100" s="36"/>
    </row>
    <row r="101" spans="2:5" ht="12.75">
      <c r="B101" s="36"/>
      <c r="C101" s="36"/>
      <c r="D101" s="36"/>
      <c r="E101" s="36"/>
    </row>
    <row r="102" spans="2:5" ht="12.75">
      <c r="B102" s="36"/>
      <c r="C102" s="36"/>
      <c r="D102" s="36"/>
      <c r="E102" s="36"/>
    </row>
    <row r="103" spans="2:5" ht="12.75">
      <c r="B103" s="36"/>
      <c r="C103" s="36"/>
      <c r="D103" s="36"/>
      <c r="E103" s="36"/>
    </row>
    <row r="104" spans="2:5" ht="12.75">
      <c r="B104" s="36"/>
      <c r="C104" s="36"/>
      <c r="D104" s="36"/>
      <c r="E104" s="36"/>
    </row>
    <row r="105" spans="2:5" ht="12.75">
      <c r="B105" s="36"/>
      <c r="C105" s="36"/>
      <c r="D105" s="36"/>
      <c r="E105" s="36"/>
    </row>
    <row r="106" spans="2:5" ht="12.75">
      <c r="B106" s="36"/>
      <c r="C106" s="36"/>
      <c r="D106" s="36"/>
      <c r="E106" s="36"/>
    </row>
    <row r="107" spans="2:5" ht="12.75">
      <c r="B107" s="36"/>
      <c r="C107" s="36"/>
      <c r="D107" s="36"/>
      <c r="E107" s="36"/>
    </row>
    <row r="108" spans="2:5" ht="12.75">
      <c r="B108" s="36"/>
      <c r="C108" s="36"/>
      <c r="D108" s="36"/>
      <c r="E108" s="36"/>
    </row>
    <row r="109" spans="2:5" ht="12.75">
      <c r="B109" s="36"/>
      <c r="C109" s="36"/>
      <c r="D109" s="36"/>
      <c r="E109" s="36"/>
    </row>
    <row r="110" spans="2:5" ht="12.75">
      <c r="B110" s="36"/>
      <c r="C110" s="36"/>
      <c r="D110" s="36"/>
      <c r="E110" s="36"/>
    </row>
    <row r="111" spans="2:5" ht="12.75">
      <c r="B111" s="36"/>
      <c r="C111" s="36"/>
      <c r="D111" s="36"/>
      <c r="E111" s="36"/>
    </row>
    <row r="112" spans="2:5" ht="12.75">
      <c r="B112" s="36"/>
      <c r="C112" s="36"/>
      <c r="D112" s="36"/>
      <c r="E112" s="36"/>
    </row>
    <row r="113" spans="2:5" ht="12.75">
      <c r="B113" s="36"/>
      <c r="C113" s="36"/>
      <c r="D113" s="36"/>
      <c r="E113" s="36"/>
    </row>
    <row r="114" spans="2:5" ht="12.75">
      <c r="B114" s="36"/>
      <c r="C114" s="36"/>
      <c r="D114" s="36"/>
      <c r="E114" s="36"/>
    </row>
    <row r="115" spans="2:5" ht="12.75">
      <c r="B115" s="36"/>
      <c r="C115" s="36"/>
      <c r="D115" s="36"/>
      <c r="E115" s="36"/>
    </row>
    <row r="116" spans="2:5" ht="12.75">
      <c r="B116" s="36"/>
      <c r="C116" s="36"/>
      <c r="D116" s="36"/>
      <c r="E116" s="36"/>
    </row>
    <row r="117" spans="2:5" ht="12.75">
      <c r="B117" s="36"/>
      <c r="C117" s="36"/>
      <c r="D117" s="36"/>
      <c r="E117" s="36"/>
    </row>
    <row r="118" spans="2:5" ht="12.75">
      <c r="B118" s="36"/>
      <c r="C118" s="36"/>
      <c r="D118" s="36"/>
      <c r="E118" s="36"/>
    </row>
    <row r="119" spans="2:5" ht="12.75">
      <c r="B119" s="36"/>
      <c r="C119" s="36"/>
      <c r="D119" s="36"/>
      <c r="E119" s="36"/>
    </row>
    <row r="120" spans="2:5" ht="12.75">
      <c r="B120" s="36"/>
      <c r="C120" s="36"/>
      <c r="D120" s="36"/>
      <c r="E120" s="36"/>
    </row>
    <row r="121" spans="2:5" ht="12.75">
      <c r="B121" s="36"/>
      <c r="C121" s="36"/>
      <c r="D121" s="36"/>
      <c r="E121" s="36"/>
    </row>
    <row r="122" spans="2:5" ht="12.75">
      <c r="B122" s="36"/>
      <c r="C122" s="36"/>
      <c r="D122" s="36"/>
      <c r="E122" s="36"/>
    </row>
    <row r="123" spans="2:5" ht="12.75">
      <c r="B123" s="36"/>
      <c r="C123" s="36"/>
      <c r="D123" s="36"/>
      <c r="E123" s="36"/>
    </row>
    <row r="124" spans="2:5" ht="12.75">
      <c r="B124" s="36"/>
      <c r="C124" s="36"/>
      <c r="D124" s="36"/>
      <c r="E124" s="36"/>
    </row>
    <row r="125" spans="2:5" ht="12.75">
      <c r="B125" s="36"/>
      <c r="C125" s="36"/>
      <c r="D125" s="36"/>
      <c r="E125" s="36"/>
    </row>
    <row r="126" spans="2:5" ht="12.75">
      <c r="B126" s="36"/>
      <c r="C126" s="36"/>
      <c r="D126" s="36"/>
      <c r="E126" s="36"/>
    </row>
    <row r="127" spans="2:5" ht="12.75">
      <c r="B127" s="36"/>
      <c r="C127" s="36"/>
      <c r="D127" s="36"/>
      <c r="E127" s="36"/>
    </row>
    <row r="128" spans="2:5" ht="12.75">
      <c r="B128" s="36"/>
      <c r="C128" s="36"/>
      <c r="D128" s="36"/>
      <c r="E128" s="36"/>
    </row>
    <row r="129" spans="2:5" ht="12.75">
      <c r="B129" s="36"/>
      <c r="C129" s="36"/>
      <c r="D129" s="36"/>
      <c r="E129" s="36"/>
    </row>
    <row r="130" spans="2:5" ht="12.75">
      <c r="B130" s="36"/>
      <c r="C130" s="36"/>
      <c r="D130" s="36"/>
      <c r="E130" s="36"/>
    </row>
    <row r="131" spans="2:5" ht="12.75">
      <c r="B131" s="36"/>
      <c r="C131" s="36"/>
      <c r="D131" s="36"/>
      <c r="E131" s="36"/>
    </row>
    <row r="132" spans="2:5" ht="12.75">
      <c r="B132" s="36"/>
      <c r="C132" s="36"/>
      <c r="D132" s="36"/>
      <c r="E132" s="36"/>
    </row>
    <row r="133" spans="2:5" ht="12.75">
      <c r="B133" s="36"/>
      <c r="C133" s="36"/>
      <c r="D133" s="36"/>
      <c r="E133" s="36"/>
    </row>
    <row r="134" spans="2:5" ht="12.75">
      <c r="B134" s="36"/>
      <c r="C134" s="36"/>
      <c r="D134" s="36"/>
      <c r="E134" s="36"/>
    </row>
    <row r="135" spans="2:5" ht="12.75">
      <c r="B135" s="36"/>
      <c r="C135" s="36"/>
      <c r="D135" s="36"/>
      <c r="E135" s="36"/>
    </row>
    <row r="136" spans="2:5" ht="12.75">
      <c r="B136" s="36"/>
      <c r="C136" s="36"/>
      <c r="D136" s="36"/>
      <c r="E136" s="36"/>
    </row>
    <row r="137" spans="2:5" ht="12.75">
      <c r="B137" s="36"/>
      <c r="C137" s="36"/>
      <c r="D137" s="36"/>
      <c r="E137" s="36"/>
    </row>
    <row r="138" spans="2:5" ht="12.75">
      <c r="B138" s="36"/>
      <c r="C138" s="36"/>
      <c r="D138" s="36"/>
      <c r="E138" s="36"/>
    </row>
    <row r="139" spans="2:5" ht="12.75">
      <c r="B139" s="36"/>
      <c r="C139" s="36"/>
      <c r="D139" s="36"/>
      <c r="E139" s="36"/>
    </row>
    <row r="140" spans="2:5" ht="12.75">
      <c r="B140" s="36"/>
      <c r="C140" s="36"/>
      <c r="D140" s="36"/>
      <c r="E140" s="36"/>
    </row>
    <row r="141" spans="2:5" ht="12.75">
      <c r="B141" s="36"/>
      <c r="C141" s="36"/>
      <c r="D141" s="36"/>
      <c r="E141" s="36"/>
    </row>
    <row r="142" spans="2:5" ht="12.75">
      <c r="B142" s="36"/>
      <c r="C142" s="36"/>
      <c r="D142" s="36"/>
      <c r="E142" s="36"/>
    </row>
    <row r="143" spans="2:5" ht="12.75">
      <c r="B143" s="36"/>
      <c r="C143" s="36"/>
      <c r="D143" s="36"/>
      <c r="E143" s="36"/>
    </row>
    <row r="144" spans="2:5" ht="12.75">
      <c r="B144" s="36"/>
      <c r="C144" s="36"/>
      <c r="D144" s="36"/>
      <c r="E144" s="36"/>
    </row>
    <row r="145" spans="2:5" ht="12.75">
      <c r="B145" s="36"/>
      <c r="C145" s="36"/>
      <c r="D145" s="36"/>
      <c r="E145" s="36"/>
    </row>
    <row r="146" spans="2:5" ht="12.75">
      <c r="B146" s="36"/>
      <c r="C146" s="36"/>
      <c r="D146" s="36"/>
      <c r="E146" s="36"/>
    </row>
    <row r="147" spans="2:5" ht="12.75">
      <c r="B147" s="36"/>
      <c r="C147" s="36"/>
      <c r="D147" s="36"/>
      <c r="E147" s="36"/>
    </row>
    <row r="148" spans="2:5" ht="12.75">
      <c r="B148" s="36"/>
      <c r="C148" s="36"/>
      <c r="D148" s="36"/>
      <c r="E148" s="36"/>
    </row>
    <row r="149" spans="2:5" ht="12.75">
      <c r="B149" s="36"/>
      <c r="C149" s="36"/>
      <c r="D149" s="36"/>
      <c r="E149" s="36"/>
    </row>
    <row r="150" spans="2:5" ht="12.75">
      <c r="B150" s="36"/>
      <c r="C150" s="36"/>
      <c r="D150" s="36"/>
      <c r="E150" s="36"/>
    </row>
    <row r="151" spans="2:5" ht="12.75">
      <c r="B151" s="36"/>
      <c r="C151" s="36"/>
      <c r="D151" s="36"/>
      <c r="E151" s="36"/>
    </row>
    <row r="152" spans="2:5" ht="12.75">
      <c r="B152" s="36"/>
      <c r="C152" s="36"/>
      <c r="D152" s="36"/>
      <c r="E152" s="36"/>
    </row>
    <row r="153" spans="2:5" ht="12.75">
      <c r="B153" s="36"/>
      <c r="C153" s="36"/>
      <c r="D153" s="36"/>
      <c r="E153" s="36"/>
    </row>
    <row r="154" spans="2:5" ht="12.75">
      <c r="B154" s="36"/>
      <c r="C154" s="36"/>
      <c r="D154" s="36"/>
      <c r="E154" s="36"/>
    </row>
    <row r="155" spans="2:5" ht="12.75">
      <c r="B155" s="36"/>
      <c r="C155" s="36"/>
      <c r="D155" s="36"/>
      <c r="E155" s="36"/>
    </row>
    <row r="156" spans="2:5" ht="12.75">
      <c r="B156" s="36"/>
      <c r="C156" s="36"/>
      <c r="D156" s="36"/>
      <c r="E156" s="36"/>
    </row>
    <row r="157" spans="2:5" ht="12.75">
      <c r="B157" s="36"/>
      <c r="C157" s="36"/>
      <c r="D157" s="36"/>
      <c r="E157" s="36"/>
    </row>
    <row r="158" spans="2:5" ht="12.75">
      <c r="B158" s="36"/>
      <c r="C158" s="36"/>
      <c r="D158" s="36"/>
      <c r="E158" s="36"/>
    </row>
    <row r="159" spans="2:5" ht="12.75">
      <c r="B159" s="36"/>
      <c r="C159" s="36"/>
      <c r="D159" s="36"/>
      <c r="E159" s="36"/>
    </row>
    <row r="160" spans="2:5" ht="12.75">
      <c r="B160" s="36"/>
      <c r="C160" s="36"/>
      <c r="D160" s="36"/>
      <c r="E160" s="36"/>
    </row>
    <row r="161" spans="2:5" ht="12.75">
      <c r="B161" s="36"/>
      <c r="C161" s="36"/>
      <c r="D161" s="36"/>
      <c r="E161" s="36"/>
    </row>
    <row r="162" spans="2:5" ht="12.75">
      <c r="B162" s="36"/>
      <c r="C162" s="36"/>
      <c r="D162" s="36"/>
      <c r="E162" s="36"/>
    </row>
    <row r="163" spans="2:5" ht="12.75">
      <c r="B163" s="36"/>
      <c r="C163" s="36"/>
      <c r="D163" s="36"/>
      <c r="E163" s="36"/>
    </row>
    <row r="164" spans="2:5" ht="12.75">
      <c r="B164" s="36"/>
      <c r="C164" s="36"/>
      <c r="D164" s="36"/>
      <c r="E164" s="36"/>
    </row>
    <row r="165" spans="2:5" ht="12.75">
      <c r="B165" s="36"/>
      <c r="C165" s="36"/>
      <c r="D165" s="36"/>
      <c r="E165" s="36"/>
    </row>
    <row r="166" spans="2:5" ht="12.75">
      <c r="B166" s="36"/>
      <c r="C166" s="36"/>
      <c r="D166" s="36"/>
      <c r="E166" s="36"/>
    </row>
    <row r="167" spans="2:5" ht="12.75">
      <c r="B167" s="36"/>
      <c r="C167" s="36"/>
      <c r="D167" s="36"/>
      <c r="E167" s="36"/>
    </row>
    <row r="168" spans="2:5" ht="12.75">
      <c r="B168" s="36"/>
      <c r="C168" s="36"/>
      <c r="D168" s="36"/>
      <c r="E168" s="36"/>
    </row>
    <row r="169" spans="2:5" ht="12.75">
      <c r="B169" s="36"/>
      <c r="C169" s="36"/>
      <c r="D169" s="36"/>
      <c r="E169" s="36"/>
    </row>
    <row r="170" spans="2:5" ht="12.75">
      <c r="B170" s="36"/>
      <c r="C170" s="36"/>
      <c r="D170" s="36"/>
      <c r="E170" s="36"/>
    </row>
    <row r="171" spans="2:5" ht="12.75">
      <c r="B171" s="36"/>
      <c r="C171" s="36"/>
      <c r="D171" s="36"/>
      <c r="E171" s="36"/>
    </row>
    <row r="172" spans="2:5" ht="12.75">
      <c r="B172" s="36"/>
      <c r="C172" s="36"/>
      <c r="D172" s="36"/>
      <c r="E172" s="36"/>
    </row>
    <row r="173" spans="2:5" ht="12.75">
      <c r="B173" s="36"/>
      <c r="C173" s="36"/>
      <c r="D173" s="36"/>
      <c r="E173" s="36"/>
    </row>
    <row r="174" spans="2:5" ht="12.75">
      <c r="B174" s="36"/>
      <c r="C174" s="36"/>
      <c r="D174" s="36"/>
      <c r="E174" s="36"/>
    </row>
    <row r="175" spans="2:5" ht="12.75">
      <c r="B175" s="36"/>
      <c r="C175" s="36"/>
      <c r="D175" s="36"/>
      <c r="E175" s="36"/>
    </row>
    <row r="176" spans="2:5" ht="12.75">
      <c r="B176" s="36"/>
      <c r="C176" s="36"/>
      <c r="D176" s="36"/>
      <c r="E176" s="36"/>
    </row>
    <row r="177" spans="2:5" ht="12.75">
      <c r="B177" s="36"/>
      <c r="C177" s="36"/>
      <c r="D177" s="36"/>
      <c r="E177" s="36"/>
    </row>
    <row r="178" spans="2:5" ht="12.75">
      <c r="B178" s="36"/>
      <c r="C178" s="36"/>
      <c r="D178" s="36"/>
      <c r="E178" s="36"/>
    </row>
    <row r="179" spans="2:5" ht="12.75">
      <c r="B179" s="36"/>
      <c r="C179" s="36"/>
      <c r="D179" s="36"/>
      <c r="E179" s="36"/>
    </row>
    <row r="180" spans="2:5" ht="12.75">
      <c r="B180" s="36"/>
      <c r="C180" s="36"/>
      <c r="D180" s="36"/>
      <c r="E180" s="36"/>
    </row>
    <row r="181" spans="2:5" ht="12.75">
      <c r="B181" s="36"/>
      <c r="C181" s="36"/>
      <c r="D181" s="36"/>
      <c r="E181" s="36"/>
    </row>
    <row r="182" spans="2:5" ht="12.75">
      <c r="B182" s="36"/>
      <c r="C182" s="36"/>
      <c r="D182" s="36"/>
      <c r="E182" s="36"/>
    </row>
    <row r="183" spans="2:5" ht="12.75">
      <c r="B183" s="36"/>
      <c r="C183" s="36"/>
      <c r="D183" s="36"/>
      <c r="E183" s="36"/>
    </row>
    <row r="184" spans="2:5" ht="12.75">
      <c r="B184" s="36"/>
      <c r="C184" s="36"/>
      <c r="D184" s="36"/>
      <c r="E184" s="36"/>
    </row>
    <row r="185" spans="2:5" ht="12.75">
      <c r="B185" s="36"/>
      <c r="C185" s="36"/>
      <c r="D185" s="36"/>
      <c r="E185" s="36"/>
    </row>
    <row r="186" spans="2:5" ht="12.75">
      <c r="B186" s="36"/>
      <c r="C186" s="36"/>
      <c r="D186" s="36"/>
      <c r="E186" s="36"/>
    </row>
    <row r="187" spans="2:5" ht="12.75">
      <c r="B187" s="36"/>
      <c r="C187" s="36"/>
      <c r="D187" s="36"/>
      <c r="E187" s="36"/>
    </row>
    <row r="188" spans="2:5" ht="12.75">
      <c r="B188" s="36"/>
      <c r="C188" s="36"/>
      <c r="D188" s="36"/>
      <c r="E188" s="36"/>
    </row>
    <row r="189" spans="2:5" ht="12.75">
      <c r="B189" s="36"/>
      <c r="C189" s="36"/>
      <c r="D189" s="36"/>
      <c r="E189" s="36"/>
    </row>
    <row r="190" spans="2:5" ht="12.75">
      <c r="B190" s="36"/>
      <c r="C190" s="36"/>
      <c r="D190" s="36"/>
      <c r="E190" s="36"/>
    </row>
    <row r="191" spans="2:5" ht="12.75">
      <c r="B191" s="36"/>
      <c r="C191" s="36"/>
      <c r="D191" s="36"/>
      <c r="E191" s="36"/>
    </row>
    <row r="192" spans="2:5" ht="12.75">
      <c r="B192" s="36"/>
      <c r="C192" s="36"/>
      <c r="D192" s="36"/>
      <c r="E192" s="36"/>
    </row>
    <row r="193" spans="2:5" ht="12.75">
      <c r="B193" s="36"/>
      <c r="C193" s="36"/>
      <c r="D193" s="36"/>
      <c r="E193" s="36"/>
    </row>
    <row r="194" spans="2:5" ht="12.75">
      <c r="B194" s="36"/>
      <c r="C194" s="36"/>
      <c r="D194" s="36"/>
      <c r="E194" s="36"/>
    </row>
    <row r="195" spans="2:5" ht="12.75">
      <c r="B195" s="36"/>
      <c r="C195" s="36"/>
      <c r="D195" s="36"/>
      <c r="E195" s="36"/>
    </row>
    <row r="196" spans="2:5" ht="12.75">
      <c r="B196" s="36"/>
      <c r="C196" s="36"/>
      <c r="D196" s="36"/>
      <c r="E196" s="36"/>
    </row>
    <row r="197" spans="2:5" ht="12.75">
      <c r="B197" s="36"/>
      <c r="C197" s="36"/>
      <c r="D197" s="36"/>
      <c r="E197" s="36"/>
    </row>
    <row r="198" spans="2:5" ht="12.75">
      <c r="B198" s="36"/>
      <c r="C198" s="36"/>
      <c r="D198" s="36"/>
      <c r="E198" s="36"/>
    </row>
    <row r="199" spans="2:5" ht="12.75">
      <c r="B199" s="36"/>
      <c r="C199" s="36"/>
      <c r="D199" s="36"/>
      <c r="E199" s="36"/>
    </row>
    <row r="200" spans="2:5" ht="12.75">
      <c r="B200" s="36"/>
      <c r="C200" s="36"/>
      <c r="D200" s="36"/>
      <c r="E200" s="36"/>
    </row>
    <row r="201" spans="2:5" ht="12.75">
      <c r="B201" s="36"/>
      <c r="C201" s="36"/>
      <c r="D201" s="36"/>
      <c r="E201" s="36"/>
    </row>
    <row r="202" spans="2:5" ht="12.75">
      <c r="B202" s="36"/>
      <c r="C202" s="36"/>
      <c r="D202" s="36"/>
      <c r="E202" s="36"/>
    </row>
    <row r="203" spans="2:5" ht="12.75">
      <c r="B203" s="36"/>
      <c r="C203" s="36"/>
      <c r="D203" s="36"/>
      <c r="E203" s="36"/>
    </row>
    <row r="204" spans="2:5" ht="12.75">
      <c r="B204" s="36"/>
      <c r="C204" s="36"/>
      <c r="D204" s="36"/>
      <c r="E204" s="36"/>
    </row>
    <row r="205" spans="2:5" ht="12.75">
      <c r="B205" s="36"/>
      <c r="C205" s="36"/>
      <c r="D205" s="36"/>
      <c r="E205" s="36"/>
    </row>
    <row r="206" spans="2:5" ht="12.75">
      <c r="B206" s="36"/>
      <c r="C206" s="36"/>
      <c r="D206" s="36"/>
      <c r="E206" s="36"/>
    </row>
    <row r="207" spans="2:5" ht="12.75">
      <c r="B207" s="36"/>
      <c r="C207" s="36"/>
      <c r="D207" s="36"/>
      <c r="E207" s="36"/>
    </row>
    <row r="208" spans="2:5" ht="12.75">
      <c r="B208" s="36"/>
      <c r="C208" s="36"/>
      <c r="D208" s="36"/>
      <c r="E208" s="36"/>
    </row>
    <row r="209" spans="2:5" ht="12.75">
      <c r="B209" s="36"/>
      <c r="C209" s="36"/>
      <c r="D209" s="36"/>
      <c r="E209" s="36"/>
    </row>
    <row r="210" spans="2:5" ht="12.75">
      <c r="B210" s="36"/>
      <c r="C210" s="36"/>
      <c r="D210" s="36"/>
      <c r="E210" s="36"/>
    </row>
    <row r="211" spans="2:5" ht="12.75">
      <c r="B211" s="36"/>
      <c r="C211" s="36"/>
      <c r="D211" s="36"/>
      <c r="E211" s="36"/>
    </row>
    <row r="212" spans="2:5" ht="12.75">
      <c r="B212" s="36"/>
      <c r="C212" s="36"/>
      <c r="D212" s="36"/>
      <c r="E212" s="36"/>
    </row>
    <row r="213" spans="2:5" ht="12.75">
      <c r="B213" s="36"/>
      <c r="C213" s="36"/>
      <c r="D213" s="36"/>
      <c r="E213" s="36"/>
    </row>
    <row r="214" spans="2:5" ht="12.75">
      <c r="B214" s="36"/>
      <c r="C214" s="36"/>
      <c r="D214" s="36"/>
      <c r="E214" s="36"/>
    </row>
    <row r="215" spans="2:5" ht="12.75">
      <c r="B215" s="36"/>
      <c r="C215" s="36"/>
      <c r="D215" s="36"/>
      <c r="E215" s="36"/>
    </row>
    <row r="216" spans="2:5" ht="12.75">
      <c r="B216" s="36"/>
      <c r="C216" s="36"/>
      <c r="D216" s="36"/>
      <c r="E216" s="36"/>
    </row>
    <row r="217" spans="2:5" ht="12.75">
      <c r="B217" s="36"/>
      <c r="C217" s="36"/>
      <c r="D217" s="36"/>
      <c r="E217" s="36"/>
    </row>
    <row r="218" spans="2:5" ht="12.75">
      <c r="B218" s="36"/>
      <c r="C218" s="36"/>
      <c r="D218" s="36"/>
      <c r="E218" s="36"/>
    </row>
    <row r="219" spans="2:5" ht="12.75">
      <c r="B219" s="36"/>
      <c r="C219" s="36"/>
      <c r="D219" s="36"/>
      <c r="E219" s="36"/>
    </row>
    <row r="220" spans="2:5" ht="12.75">
      <c r="B220" s="36"/>
      <c r="C220" s="36"/>
      <c r="D220" s="36"/>
      <c r="E220" s="36"/>
    </row>
    <row r="221" spans="2:5" ht="12.75">
      <c r="B221" s="36"/>
      <c r="C221" s="36"/>
      <c r="D221" s="36"/>
      <c r="E221" s="36"/>
    </row>
    <row r="222" spans="2:5" ht="12.75">
      <c r="B222" s="36"/>
      <c r="C222" s="36"/>
      <c r="D222" s="36"/>
      <c r="E222" s="36"/>
    </row>
    <row r="223" spans="2:5" ht="12.75">
      <c r="B223" s="36"/>
      <c r="C223" s="36"/>
      <c r="D223" s="36"/>
      <c r="E223" s="36"/>
    </row>
    <row r="224" spans="2:5" ht="12.75">
      <c r="B224" s="36"/>
      <c r="C224" s="36"/>
      <c r="D224" s="36"/>
      <c r="E224" s="36"/>
    </row>
    <row r="225" spans="2:5" ht="12.75">
      <c r="B225" s="36"/>
      <c r="C225" s="36"/>
      <c r="D225" s="36"/>
      <c r="E225" s="36"/>
    </row>
    <row r="226" spans="2:5" ht="12.75">
      <c r="B226" s="36"/>
      <c r="C226" s="36"/>
      <c r="D226" s="36"/>
      <c r="E226" s="36"/>
    </row>
    <row r="227" spans="2:5" ht="12.75">
      <c r="B227" s="36"/>
      <c r="C227" s="36"/>
      <c r="D227" s="36"/>
      <c r="E227" s="36"/>
    </row>
    <row r="228" spans="2:5" ht="12.75">
      <c r="B228" s="36"/>
      <c r="C228" s="36"/>
      <c r="D228" s="36"/>
      <c r="E228" s="36"/>
    </row>
    <row r="229" spans="2:5" ht="12.75">
      <c r="B229" s="36"/>
      <c r="C229" s="36"/>
      <c r="D229" s="36"/>
      <c r="E229" s="36"/>
    </row>
    <row r="230" spans="2:5" ht="12.75">
      <c r="B230" s="36"/>
      <c r="C230" s="36"/>
      <c r="D230" s="36"/>
      <c r="E230" s="36"/>
    </row>
    <row r="231" spans="2:5" ht="12.75">
      <c r="B231" s="36"/>
      <c r="C231" s="36"/>
      <c r="D231" s="36"/>
      <c r="E231" s="36"/>
    </row>
    <row r="232" spans="2:5" ht="12.75">
      <c r="B232" s="36"/>
      <c r="C232" s="36"/>
      <c r="D232" s="36"/>
      <c r="E232" s="36"/>
    </row>
    <row r="233" spans="2:5" ht="12.75">
      <c r="B233" s="36"/>
      <c r="C233" s="36"/>
      <c r="D233" s="36"/>
      <c r="E233" s="36"/>
    </row>
    <row r="234" spans="2:5" ht="12.75">
      <c r="B234" s="36"/>
      <c r="C234" s="36"/>
      <c r="D234" s="36"/>
      <c r="E234" s="36"/>
    </row>
    <row r="235" spans="2:5" ht="12.75">
      <c r="B235" s="36"/>
      <c r="C235" s="36"/>
      <c r="D235" s="36"/>
      <c r="E235" s="36"/>
    </row>
    <row r="236" spans="2:5" ht="12.75">
      <c r="B236" s="36"/>
      <c r="C236" s="36"/>
      <c r="D236" s="36"/>
      <c r="E236" s="36"/>
    </row>
    <row r="237" spans="2:5" ht="12.75">
      <c r="B237" s="36"/>
      <c r="C237" s="36"/>
      <c r="D237" s="36"/>
      <c r="E237" s="36"/>
    </row>
    <row r="238" spans="2:5" ht="12.75">
      <c r="B238" s="36"/>
      <c r="C238" s="36"/>
      <c r="D238" s="36"/>
      <c r="E238" s="36"/>
    </row>
    <row r="239" spans="2:5" ht="12.75">
      <c r="B239" s="36"/>
      <c r="C239" s="36"/>
      <c r="D239" s="36"/>
      <c r="E239" s="36"/>
    </row>
    <row r="240" spans="2:5" ht="12.75">
      <c r="B240" s="36"/>
      <c r="C240" s="36"/>
      <c r="D240" s="36"/>
      <c r="E240" s="36"/>
    </row>
    <row r="241" spans="2:5" ht="12.75">
      <c r="B241" s="36"/>
      <c r="C241" s="36"/>
      <c r="D241" s="36"/>
      <c r="E241" s="36"/>
    </row>
    <row r="242" spans="2:5" ht="12.75">
      <c r="B242" s="36"/>
      <c r="C242" s="36"/>
      <c r="D242" s="36"/>
      <c r="E242" s="36"/>
    </row>
    <row r="243" spans="2:5" ht="12.75">
      <c r="B243" s="36"/>
      <c r="C243" s="36"/>
      <c r="D243" s="36"/>
      <c r="E243" s="36"/>
    </row>
    <row r="244" spans="2:5" ht="12.75">
      <c r="B244" s="36"/>
      <c r="C244" s="36"/>
      <c r="D244" s="36"/>
      <c r="E244" s="36"/>
    </row>
    <row r="245" spans="2:5" ht="12.75">
      <c r="B245" s="36"/>
      <c r="C245" s="36"/>
      <c r="D245" s="36"/>
      <c r="E245" s="36"/>
    </row>
    <row r="246" spans="2:5" ht="12.75">
      <c r="B246" s="36"/>
      <c r="C246" s="36"/>
      <c r="D246" s="36"/>
      <c r="E246" s="36"/>
    </row>
    <row r="247" spans="2:5" ht="12.75">
      <c r="B247" s="36"/>
      <c r="C247" s="36"/>
      <c r="D247" s="36"/>
      <c r="E247" s="36"/>
    </row>
    <row r="248" spans="2:5" ht="12.75">
      <c r="B248" s="36"/>
      <c r="C248" s="36"/>
      <c r="D248" s="36"/>
      <c r="E248" s="36"/>
    </row>
    <row r="249" spans="2:5" ht="12.75">
      <c r="B249" s="36"/>
      <c r="C249" s="36"/>
      <c r="D249" s="36"/>
      <c r="E249" s="36"/>
    </row>
    <row r="250" spans="2:5" ht="12.75">
      <c r="B250" s="36"/>
      <c r="C250" s="36"/>
      <c r="D250" s="36"/>
      <c r="E250" s="36"/>
    </row>
    <row r="251" spans="2:5" ht="12.75">
      <c r="B251" s="36"/>
      <c r="C251" s="36"/>
      <c r="D251" s="36"/>
      <c r="E251" s="36"/>
    </row>
    <row r="252" spans="2:5" ht="12.75">
      <c r="B252" s="36"/>
      <c r="C252" s="36"/>
      <c r="D252" s="36"/>
      <c r="E252" s="36"/>
    </row>
    <row r="253" spans="2:5" ht="12.75">
      <c r="B253" s="36"/>
      <c r="C253" s="36"/>
      <c r="D253" s="36"/>
      <c r="E253" s="36"/>
    </row>
    <row r="254" spans="2:5" ht="12.75">
      <c r="B254" s="36"/>
      <c r="C254" s="36"/>
      <c r="D254" s="36"/>
      <c r="E254" s="36"/>
    </row>
    <row r="255" spans="2:5" ht="12.75">
      <c r="B255" s="36"/>
      <c r="C255" s="36"/>
      <c r="D255" s="36"/>
      <c r="E255" s="36"/>
    </row>
    <row r="256" spans="2:5" ht="12.75">
      <c r="B256" s="36"/>
      <c r="C256" s="36"/>
      <c r="D256" s="36"/>
      <c r="E256" s="36"/>
    </row>
    <row r="257" spans="2:5" ht="12.75">
      <c r="B257" s="36"/>
      <c r="C257" s="36"/>
      <c r="D257" s="36"/>
      <c r="E257" s="36"/>
    </row>
    <row r="258" spans="2:5" ht="12.75">
      <c r="B258" s="36"/>
      <c r="C258" s="36"/>
      <c r="D258" s="36"/>
      <c r="E258" s="36"/>
    </row>
    <row r="259" spans="2:5" ht="12.75">
      <c r="B259" s="36"/>
      <c r="C259" s="36"/>
      <c r="D259" s="36"/>
      <c r="E259" s="36"/>
    </row>
    <row r="260" spans="2:5" ht="12.75">
      <c r="B260" s="36"/>
      <c r="C260" s="36"/>
      <c r="D260" s="36"/>
      <c r="E260" s="36"/>
    </row>
    <row r="261" spans="2:5" ht="12.75">
      <c r="B261" s="36"/>
      <c r="C261" s="36"/>
      <c r="D261" s="36"/>
      <c r="E261" s="36"/>
    </row>
    <row r="262" spans="2:5" ht="12.75">
      <c r="B262" s="36"/>
      <c r="C262" s="36"/>
      <c r="D262" s="36"/>
      <c r="E262" s="36"/>
    </row>
    <row r="263" spans="2:5" ht="12.75">
      <c r="B263" s="36"/>
      <c r="C263" s="36"/>
      <c r="D263" s="36"/>
      <c r="E263" s="36"/>
    </row>
    <row r="264" spans="2:5" ht="12.75">
      <c r="B264" s="36"/>
      <c r="C264" s="36"/>
      <c r="D264" s="36"/>
      <c r="E264" s="36"/>
    </row>
    <row r="265" spans="2:5" ht="12.75">
      <c r="B265" s="36"/>
      <c r="C265" s="36"/>
      <c r="D265" s="36"/>
      <c r="E265" s="36"/>
    </row>
    <row r="266" spans="2:5" ht="12.75">
      <c r="B266" s="36"/>
      <c r="C266" s="36"/>
      <c r="D266" s="36"/>
      <c r="E266" s="36"/>
    </row>
    <row r="267" spans="2:5" ht="12.75">
      <c r="B267" s="36"/>
      <c r="C267" s="36"/>
      <c r="D267" s="36"/>
      <c r="E267" s="36"/>
    </row>
    <row r="268" spans="2:5" ht="12.75">
      <c r="B268" s="36"/>
      <c r="C268" s="36"/>
      <c r="D268" s="36"/>
      <c r="E268" s="36"/>
    </row>
    <row r="269" spans="2:5" ht="12.75">
      <c r="B269" s="36"/>
      <c r="C269" s="36"/>
      <c r="D269" s="36"/>
      <c r="E269" s="36"/>
    </row>
    <row r="270" spans="2:5" ht="12.75">
      <c r="B270" s="36"/>
      <c r="C270" s="36"/>
      <c r="D270" s="36"/>
      <c r="E270" s="36"/>
    </row>
    <row r="271" spans="2:5" ht="12.75">
      <c r="B271" s="36"/>
      <c r="C271" s="36"/>
      <c r="D271" s="36"/>
      <c r="E271" s="36"/>
    </row>
    <row r="272" spans="2:5" ht="12.75">
      <c r="B272" s="36"/>
      <c r="C272" s="36"/>
      <c r="D272" s="36"/>
      <c r="E272" s="36"/>
    </row>
    <row r="273" spans="2:5" ht="12.75">
      <c r="B273" s="36"/>
      <c r="C273" s="36"/>
      <c r="D273" s="36"/>
      <c r="E273" s="36"/>
    </row>
    <row r="274" spans="2:5" ht="12.75">
      <c r="B274" s="36"/>
      <c r="C274" s="36"/>
      <c r="D274" s="36"/>
      <c r="E274" s="36"/>
    </row>
    <row r="275" spans="2:5" ht="12.75">
      <c r="B275" s="36"/>
      <c r="C275" s="36"/>
      <c r="D275" s="36"/>
      <c r="E275" s="36"/>
    </row>
    <row r="276" spans="2:5" ht="12.75">
      <c r="B276" s="36"/>
      <c r="C276" s="36"/>
      <c r="D276" s="36"/>
      <c r="E276" s="36"/>
    </row>
    <row r="277" spans="2:5" ht="12.75">
      <c r="B277" s="36"/>
      <c r="C277" s="36"/>
      <c r="D277" s="36"/>
      <c r="E277" s="36"/>
    </row>
    <row r="278" spans="2:5" ht="12.75">
      <c r="B278" s="36"/>
      <c r="C278" s="36"/>
      <c r="D278" s="36"/>
      <c r="E278" s="36"/>
    </row>
    <row r="279" spans="2:5" ht="12.75">
      <c r="B279" s="36"/>
      <c r="C279" s="36"/>
      <c r="D279" s="36"/>
      <c r="E279" s="36"/>
    </row>
    <row r="280" spans="2:5" ht="12.75">
      <c r="B280" s="36"/>
      <c r="C280" s="36"/>
      <c r="D280" s="36"/>
      <c r="E280" s="36"/>
    </row>
    <row r="281" spans="2:5" ht="12.75">
      <c r="B281" s="36"/>
      <c r="C281" s="36"/>
      <c r="D281" s="36"/>
      <c r="E281" s="36"/>
    </row>
    <row r="282" spans="2:5" ht="12.75">
      <c r="B282" s="36"/>
      <c r="C282" s="36"/>
      <c r="D282" s="36"/>
      <c r="E282" s="36"/>
    </row>
    <row r="283" spans="2:5" ht="12.75">
      <c r="B283" s="36"/>
      <c r="C283" s="36"/>
      <c r="D283" s="36"/>
      <c r="E283" s="36"/>
    </row>
    <row r="284" spans="2:5" ht="12.75">
      <c r="B284" s="36"/>
      <c r="C284" s="36"/>
      <c r="D284" s="36"/>
      <c r="E284" s="36"/>
    </row>
    <row r="285" spans="2:5" ht="12.75">
      <c r="B285" s="36"/>
      <c r="C285" s="36"/>
      <c r="D285" s="36"/>
      <c r="E285" s="36"/>
    </row>
    <row r="286" spans="2:5" ht="12.75">
      <c r="B286" s="36"/>
      <c r="C286" s="36"/>
      <c r="D286" s="36"/>
      <c r="E286" s="36"/>
    </row>
    <row r="287" spans="2:5" ht="12.75">
      <c r="B287" s="36"/>
      <c r="C287" s="36"/>
      <c r="D287" s="36"/>
      <c r="E287" s="36"/>
    </row>
    <row r="288" spans="2:5" ht="12.75">
      <c r="B288" s="36"/>
      <c r="C288" s="36"/>
      <c r="D288" s="36"/>
      <c r="E288" s="36"/>
    </row>
    <row r="289" spans="2:5" ht="12.75">
      <c r="B289" s="36"/>
      <c r="C289" s="36"/>
      <c r="D289" s="36"/>
      <c r="E289" s="36"/>
    </row>
    <row r="290" spans="2:5" ht="12.75">
      <c r="B290" s="36"/>
      <c r="C290" s="36"/>
      <c r="D290" s="36"/>
      <c r="E290" s="36"/>
    </row>
    <row r="291" spans="2:5" ht="12.75">
      <c r="B291" s="36"/>
      <c r="C291" s="36"/>
      <c r="D291" s="36"/>
      <c r="E291" s="36"/>
    </row>
    <row r="292" spans="2:5" ht="12.75">
      <c r="B292" s="36"/>
      <c r="C292" s="36"/>
      <c r="D292" s="36"/>
      <c r="E292" s="36"/>
    </row>
    <row r="293" spans="2:5" ht="12.75">
      <c r="B293" s="36"/>
      <c r="C293" s="36"/>
      <c r="D293" s="36"/>
      <c r="E293" s="36"/>
    </row>
    <row r="294" spans="2:5" ht="12.75">
      <c r="B294" s="36"/>
      <c r="C294" s="36"/>
      <c r="D294" s="36"/>
      <c r="E294" s="36"/>
    </row>
    <row r="295" spans="2:5" ht="12.75">
      <c r="B295" s="36"/>
      <c r="C295" s="36"/>
      <c r="D295" s="36"/>
      <c r="E295" s="36"/>
    </row>
    <row r="296" spans="2:5" ht="12.75">
      <c r="B296" s="36"/>
      <c r="C296" s="36"/>
      <c r="D296" s="36"/>
      <c r="E296" s="36"/>
    </row>
    <row r="297" spans="2:5" ht="12.75">
      <c r="B297" s="36"/>
      <c r="C297" s="36"/>
      <c r="D297" s="36"/>
      <c r="E297" s="36"/>
    </row>
    <row r="298" spans="2:5" ht="12.75">
      <c r="B298" s="36"/>
      <c r="C298" s="36"/>
      <c r="D298" s="36"/>
      <c r="E298" s="36"/>
    </row>
    <row r="299" spans="2:5" ht="12.75">
      <c r="B299" s="36"/>
      <c r="C299" s="36"/>
      <c r="D299" s="36"/>
      <c r="E299" s="36"/>
    </row>
    <row r="300" spans="2:5" ht="12.75">
      <c r="B300" s="36"/>
      <c r="C300" s="36"/>
      <c r="D300" s="36"/>
      <c r="E300" s="36"/>
    </row>
    <row r="301" spans="2:5" ht="12.75">
      <c r="B301" s="36"/>
      <c r="C301" s="36"/>
      <c r="D301" s="36"/>
      <c r="E301" s="36"/>
    </row>
    <row r="302" spans="2:5" ht="12.75">
      <c r="B302" s="36"/>
      <c r="C302" s="36"/>
      <c r="D302" s="36"/>
      <c r="E302" s="36"/>
    </row>
    <row r="303" spans="2:5" ht="12.75">
      <c r="B303" s="36"/>
      <c r="C303" s="36"/>
      <c r="D303" s="36"/>
      <c r="E303" s="36"/>
    </row>
    <row r="304" spans="2:5" ht="12.75">
      <c r="B304" s="36"/>
      <c r="C304" s="36"/>
      <c r="D304" s="36"/>
      <c r="E304" s="36"/>
    </row>
    <row r="305" spans="2:5" ht="12.75">
      <c r="B305" s="36"/>
      <c r="C305" s="36"/>
      <c r="D305" s="36"/>
      <c r="E305" s="36"/>
    </row>
    <row r="306" spans="2:5" ht="12.75">
      <c r="B306" s="36"/>
      <c r="C306" s="36"/>
      <c r="D306" s="36"/>
      <c r="E306" s="36"/>
    </row>
    <row r="307" spans="2:5" ht="12.75">
      <c r="B307" s="36"/>
      <c r="C307" s="36"/>
      <c r="D307" s="36"/>
      <c r="E307" s="36"/>
    </row>
    <row r="308" spans="2:5" ht="12.75">
      <c r="B308" s="36"/>
      <c r="C308" s="36"/>
      <c r="D308" s="36"/>
      <c r="E308" s="36"/>
    </row>
    <row r="309" spans="2:5" ht="12.75">
      <c r="B309" s="36"/>
      <c r="C309" s="36"/>
      <c r="D309" s="36"/>
      <c r="E309" s="36"/>
    </row>
    <row r="310" spans="2:5" ht="12.75">
      <c r="B310" s="36"/>
      <c r="C310" s="36"/>
      <c r="D310" s="36"/>
      <c r="E310" s="36"/>
    </row>
    <row r="311" spans="2:5" ht="12.75">
      <c r="B311" s="36"/>
      <c r="C311" s="36"/>
      <c r="D311" s="36"/>
      <c r="E311" s="36"/>
    </row>
    <row r="312" spans="2:5" ht="12.75">
      <c r="B312" s="36"/>
      <c r="C312" s="36"/>
      <c r="D312" s="36"/>
      <c r="E312" s="36"/>
    </row>
    <row r="313" spans="2:5" ht="12.75">
      <c r="B313" s="36"/>
      <c r="C313" s="36"/>
      <c r="D313" s="36"/>
      <c r="E313" s="36"/>
    </row>
    <row r="314" spans="2:5" ht="12.75">
      <c r="B314" s="36"/>
      <c r="C314" s="36"/>
      <c r="D314" s="36"/>
      <c r="E314" s="36"/>
    </row>
    <row r="315" spans="2:5" ht="12.75">
      <c r="B315" s="36"/>
      <c r="C315" s="36"/>
      <c r="D315" s="36"/>
      <c r="E315" s="36"/>
    </row>
    <row r="316" spans="2:5" ht="12.75">
      <c r="B316" s="36"/>
      <c r="C316" s="36"/>
      <c r="D316" s="36"/>
      <c r="E316" s="36"/>
    </row>
    <row r="317" spans="2:5" ht="12.75">
      <c r="B317" s="36"/>
      <c r="C317" s="36"/>
      <c r="D317" s="36"/>
      <c r="E317" s="36"/>
    </row>
    <row r="318" spans="2:5" ht="12.75">
      <c r="B318" s="36"/>
      <c r="C318" s="36"/>
      <c r="D318" s="36"/>
      <c r="E318" s="36"/>
    </row>
    <row r="319" spans="2:5" ht="12.75">
      <c r="B319" s="36"/>
      <c r="C319" s="36"/>
      <c r="D319" s="36"/>
      <c r="E319" s="36"/>
    </row>
    <row r="320" spans="2:5" ht="12.75">
      <c r="B320" s="36"/>
      <c r="C320" s="36"/>
      <c r="D320" s="36"/>
      <c r="E320" s="36"/>
    </row>
    <row r="321" spans="2:5" ht="12.75">
      <c r="B321" s="36"/>
      <c r="C321" s="36"/>
      <c r="D321" s="36"/>
      <c r="E321" s="36"/>
    </row>
    <row r="322" spans="2:5" ht="12.75">
      <c r="B322" s="36"/>
      <c r="C322" s="36"/>
      <c r="D322" s="36"/>
      <c r="E322" s="36"/>
    </row>
    <row r="323" spans="2:5" ht="12.75">
      <c r="B323" s="36"/>
      <c r="C323" s="36"/>
      <c r="D323" s="36"/>
      <c r="E323" s="36"/>
    </row>
    <row r="324" spans="2:5" ht="12.75">
      <c r="B324" s="36"/>
      <c r="C324" s="36"/>
      <c r="D324" s="36"/>
      <c r="E324" s="36"/>
    </row>
    <row r="325" spans="2:5" ht="12.75">
      <c r="B325" s="36"/>
      <c r="C325" s="36"/>
      <c r="D325" s="36"/>
      <c r="E325" s="36"/>
    </row>
    <row r="326" spans="2:5" ht="12.75">
      <c r="B326" s="36"/>
      <c r="C326" s="36"/>
      <c r="D326" s="36"/>
      <c r="E326" s="36"/>
    </row>
    <row r="327" spans="2:5" ht="12.75">
      <c r="B327" s="36"/>
      <c r="C327" s="36"/>
      <c r="D327" s="36"/>
      <c r="E327" s="36"/>
    </row>
    <row r="328" spans="2:5" ht="12.75">
      <c r="B328" s="36"/>
      <c r="C328" s="36"/>
      <c r="D328" s="36"/>
      <c r="E328" s="36"/>
    </row>
    <row r="329" spans="2:5" ht="12.75">
      <c r="B329" s="36"/>
      <c r="C329" s="36"/>
      <c r="D329" s="36"/>
      <c r="E329" s="36"/>
    </row>
    <row r="330" spans="2:5" ht="12.75">
      <c r="B330" s="36"/>
      <c r="C330" s="36"/>
      <c r="D330" s="36"/>
      <c r="E330" s="36"/>
    </row>
    <row r="331" spans="2:5" ht="12.75">
      <c r="B331" s="36"/>
      <c r="C331" s="36"/>
      <c r="D331" s="36"/>
      <c r="E331" s="36"/>
    </row>
    <row r="332" spans="2:5" ht="12.75">
      <c r="B332" s="36"/>
      <c r="C332" s="36"/>
      <c r="D332" s="36"/>
      <c r="E332" s="36"/>
    </row>
    <row r="333" spans="2:5" ht="12.75">
      <c r="B333" s="36"/>
      <c r="C333" s="36"/>
      <c r="D333" s="36"/>
      <c r="E333" s="36"/>
    </row>
    <row r="334" spans="2:5" ht="12.75">
      <c r="B334" s="36"/>
      <c r="C334" s="36"/>
      <c r="D334" s="36"/>
      <c r="E334" s="36"/>
    </row>
    <row r="335" spans="2:5" ht="12.75">
      <c r="B335" s="36"/>
      <c r="C335" s="36"/>
      <c r="D335" s="36"/>
      <c r="E335" s="36"/>
    </row>
    <row r="336" spans="2:5" ht="12.75">
      <c r="B336" s="36"/>
      <c r="C336" s="36"/>
      <c r="D336" s="36"/>
      <c r="E336" s="36"/>
    </row>
    <row r="337" spans="2:5" ht="12.75">
      <c r="B337" s="36"/>
      <c r="C337" s="36"/>
      <c r="D337" s="36"/>
      <c r="E337" s="36"/>
    </row>
    <row r="338" spans="2:5" ht="12.75">
      <c r="B338" s="36"/>
      <c r="C338" s="36"/>
      <c r="D338" s="36"/>
      <c r="E338" s="36"/>
    </row>
    <row r="339" spans="2:5" ht="12.75">
      <c r="B339" s="36"/>
      <c r="C339" s="36"/>
      <c r="D339" s="36"/>
      <c r="E339" s="36"/>
    </row>
    <row r="340" spans="2:5" ht="12.75">
      <c r="B340" s="36"/>
      <c r="C340" s="36"/>
      <c r="D340" s="36"/>
      <c r="E340" s="36"/>
    </row>
    <row r="341" spans="2:5" ht="12.75">
      <c r="B341" s="36"/>
      <c r="C341" s="36"/>
      <c r="D341" s="36"/>
      <c r="E341" s="36"/>
    </row>
    <row r="342" spans="2:5" ht="12.75">
      <c r="B342" s="36"/>
      <c r="C342" s="36"/>
      <c r="D342" s="36"/>
      <c r="E342" s="36"/>
    </row>
    <row r="343" spans="2:5" ht="12.75">
      <c r="B343" s="36"/>
      <c r="C343" s="36"/>
      <c r="D343" s="36"/>
      <c r="E343" s="36"/>
    </row>
    <row r="344" spans="2:5" ht="12.75">
      <c r="B344" s="36"/>
      <c r="C344" s="36"/>
      <c r="D344" s="36"/>
      <c r="E344" s="36"/>
    </row>
    <row r="345" spans="2:5" ht="12.75">
      <c r="B345" s="36"/>
      <c r="C345" s="36"/>
      <c r="D345" s="36"/>
      <c r="E345" s="36"/>
    </row>
    <row r="346" spans="2:5" ht="12.75">
      <c r="B346" s="36"/>
      <c r="C346" s="36"/>
      <c r="D346" s="36"/>
      <c r="E346" s="36"/>
    </row>
    <row r="347" spans="2:5" ht="12.75">
      <c r="B347" s="36"/>
      <c r="C347" s="36"/>
      <c r="D347" s="36"/>
      <c r="E347" s="36"/>
    </row>
    <row r="348" spans="2:5" ht="12.75">
      <c r="B348" s="36"/>
      <c r="C348" s="36"/>
      <c r="D348" s="36"/>
      <c r="E348" s="36"/>
    </row>
    <row r="349" spans="2:5" ht="12.75">
      <c r="B349" s="36"/>
      <c r="C349" s="36"/>
      <c r="D349" s="36"/>
      <c r="E349" s="36"/>
    </row>
    <row r="350" spans="2:5" ht="12.75">
      <c r="B350" s="36"/>
      <c r="C350" s="36"/>
      <c r="D350" s="36"/>
      <c r="E350" s="36"/>
    </row>
    <row r="351" spans="2:5" ht="12.75">
      <c r="B351" s="36"/>
      <c r="C351" s="36"/>
      <c r="D351" s="36"/>
      <c r="E351" s="36"/>
    </row>
    <row r="352" spans="2:5" ht="12.75">
      <c r="B352" s="36"/>
      <c r="C352" s="36"/>
      <c r="D352" s="36"/>
      <c r="E352" s="36"/>
    </row>
    <row r="353" spans="2:5" ht="12.75">
      <c r="B353" s="36"/>
      <c r="C353" s="36"/>
      <c r="D353" s="36"/>
      <c r="E353" s="36"/>
    </row>
    <row r="354" spans="2:5" ht="12.75">
      <c r="B354" s="36"/>
      <c r="C354" s="36"/>
      <c r="D354" s="36"/>
      <c r="E354" s="36"/>
    </row>
    <row r="355" spans="2:5" ht="12.75">
      <c r="B355" s="36"/>
      <c r="C355" s="36"/>
      <c r="D355" s="36"/>
      <c r="E355" s="36"/>
    </row>
    <row r="356" spans="2:5" ht="12.75">
      <c r="B356" s="36"/>
      <c r="C356" s="36"/>
      <c r="D356" s="36"/>
      <c r="E356" s="36"/>
    </row>
    <row r="357" spans="2:5" ht="12.75">
      <c r="B357" s="36"/>
      <c r="C357" s="36"/>
      <c r="D357" s="36"/>
      <c r="E357" s="36"/>
    </row>
    <row r="358" spans="2:5" ht="12.75">
      <c r="B358" s="36"/>
      <c r="C358" s="36"/>
      <c r="D358" s="36"/>
      <c r="E358" s="36"/>
    </row>
    <row r="359" spans="2:5" ht="12.75">
      <c r="B359" s="36"/>
      <c r="C359" s="36"/>
      <c r="D359" s="36"/>
      <c r="E359" s="36"/>
    </row>
    <row r="360" spans="2:5" ht="12.75">
      <c r="B360" s="36"/>
      <c r="C360" s="36"/>
      <c r="D360" s="36"/>
      <c r="E360" s="36"/>
    </row>
    <row r="361" spans="2:5" ht="12.75">
      <c r="B361" s="36"/>
      <c r="C361" s="36"/>
      <c r="D361" s="36"/>
      <c r="E361" s="36"/>
    </row>
    <row r="362" spans="2:5" ht="12.75">
      <c r="B362" s="36"/>
      <c r="C362" s="36"/>
      <c r="D362" s="36"/>
      <c r="E362" s="36"/>
    </row>
    <row r="363" spans="2:5" ht="12.75">
      <c r="B363" s="36"/>
      <c r="C363" s="36"/>
      <c r="D363" s="36"/>
      <c r="E363" s="36"/>
    </row>
    <row r="364" spans="2:5" ht="12.75">
      <c r="B364" s="36"/>
      <c r="C364" s="36"/>
      <c r="D364" s="36"/>
      <c r="E364" s="36"/>
    </row>
    <row r="365" spans="2:5" ht="12.75">
      <c r="B365" s="36"/>
      <c r="C365" s="36"/>
      <c r="D365" s="36"/>
      <c r="E365" s="36"/>
    </row>
    <row r="366" spans="2:5" ht="12.75">
      <c r="B366" s="36"/>
      <c r="C366" s="36"/>
      <c r="D366" s="36"/>
      <c r="E366" s="36"/>
    </row>
    <row r="367" spans="2:5" ht="12.75">
      <c r="B367" s="36"/>
      <c r="C367" s="36"/>
      <c r="D367" s="36"/>
      <c r="E367" s="36"/>
    </row>
    <row r="368" spans="2:5" ht="12.75">
      <c r="B368" s="36"/>
      <c r="C368" s="36"/>
      <c r="D368" s="36"/>
      <c r="E368" s="36"/>
    </row>
    <row r="369" spans="2:5" ht="12.75">
      <c r="B369" s="36"/>
      <c r="C369" s="36"/>
      <c r="D369" s="36"/>
      <c r="E369" s="36"/>
    </row>
    <row r="370" spans="2:5" ht="12.75">
      <c r="B370" s="36"/>
      <c r="C370" s="36"/>
      <c r="D370" s="36"/>
      <c r="E370" s="36"/>
    </row>
    <row r="371" spans="2:5" ht="12.75">
      <c r="B371" s="36"/>
      <c r="C371" s="36"/>
      <c r="D371" s="36"/>
      <c r="E371" s="36"/>
    </row>
    <row r="372" spans="2:5" ht="12.75">
      <c r="B372" s="36"/>
      <c r="C372" s="36"/>
      <c r="D372" s="36"/>
      <c r="E372" s="36"/>
    </row>
    <row r="373" spans="2:5" ht="12.75">
      <c r="B373" s="36"/>
      <c r="C373" s="36"/>
      <c r="D373" s="36"/>
      <c r="E373" s="36"/>
    </row>
    <row r="374" spans="2:5" ht="12.75">
      <c r="B374" s="36"/>
      <c r="C374" s="36"/>
      <c r="D374" s="36"/>
      <c r="E374" s="36"/>
    </row>
    <row r="375" spans="2:5" ht="12.75">
      <c r="B375" s="36"/>
      <c r="C375" s="36"/>
      <c r="D375" s="36"/>
      <c r="E375" s="36"/>
    </row>
    <row r="376" spans="2:5" ht="12.75">
      <c r="B376" s="36"/>
      <c r="C376" s="36"/>
      <c r="D376" s="36"/>
      <c r="E376" s="36"/>
    </row>
    <row r="377" spans="2:5" ht="12.75">
      <c r="B377" s="36"/>
      <c r="C377" s="36"/>
      <c r="D377" s="36"/>
      <c r="E377" s="36"/>
    </row>
    <row r="378" spans="2:5" ht="12.75">
      <c r="B378" s="36"/>
      <c r="C378" s="36"/>
      <c r="D378" s="36"/>
      <c r="E378" s="36"/>
    </row>
    <row r="379" spans="2:5" ht="12.75">
      <c r="B379" s="36"/>
      <c r="C379" s="36"/>
      <c r="D379" s="36"/>
      <c r="E379" s="36"/>
    </row>
    <row r="380" spans="2:5" ht="12.75">
      <c r="B380" s="36"/>
      <c r="C380" s="36"/>
      <c r="D380" s="36"/>
      <c r="E380" s="36"/>
    </row>
    <row r="381" spans="2:5" ht="12.75">
      <c r="B381" s="36"/>
      <c r="C381" s="36"/>
      <c r="D381" s="36"/>
      <c r="E381" s="36"/>
    </row>
    <row r="382" spans="2:5" ht="12.75">
      <c r="B382" s="36"/>
      <c r="C382" s="36"/>
      <c r="D382" s="36"/>
      <c r="E382" s="36"/>
    </row>
    <row r="383" spans="2:5" ht="12.75">
      <c r="B383" s="36"/>
      <c r="C383" s="36"/>
      <c r="D383" s="36"/>
      <c r="E383" s="36"/>
    </row>
    <row r="384" spans="2:5" ht="12.75">
      <c r="B384" s="36"/>
      <c r="C384" s="36"/>
      <c r="D384" s="36"/>
      <c r="E384" s="36"/>
    </row>
    <row r="385" spans="2:5" ht="12.75">
      <c r="B385" s="36"/>
      <c r="C385" s="36"/>
      <c r="D385" s="36"/>
      <c r="E385" s="36"/>
    </row>
    <row r="386" spans="2:5" ht="12.75">
      <c r="B386" s="36"/>
      <c r="C386" s="36"/>
      <c r="D386" s="36"/>
      <c r="E386" s="36"/>
    </row>
    <row r="387" spans="2:5" ht="12.75">
      <c r="B387" s="36"/>
      <c r="C387" s="36"/>
      <c r="D387" s="36"/>
      <c r="E387" s="36"/>
    </row>
    <row r="388" spans="2:5" ht="12.75">
      <c r="B388" s="36"/>
      <c r="C388" s="36"/>
      <c r="D388" s="36"/>
      <c r="E388" s="36"/>
    </row>
    <row r="389" spans="2:5" ht="12.75">
      <c r="B389" s="36"/>
      <c r="C389" s="36"/>
      <c r="D389" s="36"/>
      <c r="E389" s="36"/>
    </row>
    <row r="390" spans="2:5" ht="12.75">
      <c r="B390" s="36"/>
      <c r="C390" s="36"/>
      <c r="D390" s="36"/>
      <c r="E390" s="36"/>
    </row>
    <row r="391" spans="2:5" ht="12.75">
      <c r="B391" s="36"/>
      <c r="C391" s="36"/>
      <c r="D391" s="36"/>
      <c r="E391" s="36"/>
    </row>
    <row r="392" spans="2:5" ht="12.75">
      <c r="B392" s="36"/>
      <c r="C392" s="36"/>
      <c r="D392" s="36"/>
      <c r="E392" s="36"/>
    </row>
    <row r="393" spans="2:5" ht="12.75">
      <c r="B393" s="36"/>
      <c r="C393" s="36"/>
      <c r="D393" s="36"/>
      <c r="E393" s="36"/>
    </row>
    <row r="394" spans="2:5" ht="12.75">
      <c r="B394" s="36"/>
      <c r="C394" s="36"/>
      <c r="D394" s="36"/>
      <c r="E394" s="36"/>
    </row>
    <row r="395" spans="2:5" ht="12.75">
      <c r="B395" s="36"/>
      <c r="C395" s="36"/>
      <c r="D395" s="36"/>
      <c r="E395" s="36"/>
    </row>
    <row r="396" spans="2:5" ht="12.75">
      <c r="B396" s="36"/>
      <c r="C396" s="36"/>
      <c r="D396" s="36"/>
      <c r="E396" s="36"/>
    </row>
    <row r="397" spans="2:5" ht="12.75">
      <c r="B397" s="36"/>
      <c r="C397" s="36"/>
      <c r="D397" s="36"/>
      <c r="E397" s="36"/>
    </row>
    <row r="398" spans="2:5" ht="12.75">
      <c r="B398" s="36"/>
      <c r="C398" s="36"/>
      <c r="D398" s="36"/>
      <c r="E398" s="36"/>
    </row>
    <row r="399" spans="2:5" ht="12.75">
      <c r="B399" s="36"/>
      <c r="C399" s="36"/>
      <c r="D399" s="36"/>
      <c r="E399" s="36"/>
    </row>
    <row r="400" spans="2:5" ht="12.75">
      <c r="B400" s="36"/>
      <c r="C400" s="36"/>
      <c r="D400" s="36"/>
      <c r="E400" s="36"/>
    </row>
    <row r="401" spans="2:5" ht="12.75">
      <c r="B401" s="36"/>
      <c r="C401" s="36"/>
      <c r="D401" s="36"/>
      <c r="E401" s="36"/>
    </row>
    <row r="402" spans="2:5" ht="12.75">
      <c r="B402" s="36"/>
      <c r="C402" s="36"/>
      <c r="D402" s="36"/>
      <c r="E402" s="36"/>
    </row>
    <row r="403" spans="2:5" ht="12.75">
      <c r="B403" s="36"/>
      <c r="C403" s="36"/>
      <c r="D403" s="36"/>
      <c r="E403" s="36"/>
    </row>
    <row r="404" spans="2:5" ht="12.75">
      <c r="B404" s="36"/>
      <c r="C404" s="36"/>
      <c r="D404" s="36"/>
      <c r="E404" s="36"/>
    </row>
    <row r="405" spans="2:5" ht="12.75">
      <c r="B405" s="36"/>
      <c r="C405" s="36"/>
      <c r="D405" s="36"/>
      <c r="E405" s="36"/>
    </row>
    <row r="406" spans="2:5" ht="12.75">
      <c r="B406" s="36"/>
      <c r="C406" s="36"/>
      <c r="D406" s="36"/>
      <c r="E406" s="36"/>
    </row>
    <row r="407" spans="2:5" ht="12.75">
      <c r="B407" s="36"/>
      <c r="C407" s="36"/>
      <c r="D407" s="36"/>
      <c r="E407" s="36"/>
    </row>
    <row r="408" spans="2:5" ht="12.75">
      <c r="B408" s="36"/>
      <c r="C408" s="36"/>
      <c r="D408" s="36"/>
      <c r="E408" s="36"/>
    </row>
    <row r="409" spans="2:5" ht="12.75">
      <c r="B409" s="36"/>
      <c r="C409" s="36"/>
      <c r="D409" s="36"/>
      <c r="E409" s="36"/>
    </row>
    <row r="410" spans="2:5" ht="12.75">
      <c r="B410" s="36"/>
      <c r="C410" s="36"/>
      <c r="D410" s="36"/>
      <c r="E410" s="36"/>
    </row>
    <row r="411" spans="2:5" ht="12.75">
      <c r="B411" s="36"/>
      <c r="C411" s="36"/>
      <c r="D411" s="36"/>
      <c r="E411" s="36"/>
    </row>
    <row r="412" spans="2:5" ht="12.75">
      <c r="B412" s="36"/>
      <c r="C412" s="36"/>
      <c r="D412" s="36"/>
      <c r="E412" s="36"/>
    </row>
    <row r="413" spans="2:5" ht="12.75">
      <c r="B413" s="36"/>
      <c r="C413" s="36"/>
      <c r="D413" s="36"/>
      <c r="E413" s="36"/>
    </row>
    <row r="414" spans="2:5" ht="12.75">
      <c r="B414" s="36"/>
      <c r="C414" s="36"/>
      <c r="D414" s="36"/>
      <c r="E414" s="36"/>
    </row>
    <row r="415" spans="2:5" ht="12.75">
      <c r="B415" s="36"/>
      <c r="C415" s="36"/>
      <c r="D415" s="36"/>
      <c r="E415" s="36"/>
    </row>
    <row r="416" spans="2:5" ht="12.75">
      <c r="B416" s="36"/>
      <c r="C416" s="36"/>
      <c r="D416" s="36"/>
      <c r="E416" s="36"/>
    </row>
    <row r="417" spans="2:5" ht="12.75">
      <c r="B417" s="36"/>
      <c r="C417" s="36"/>
      <c r="D417" s="36"/>
      <c r="E417" s="36"/>
    </row>
    <row r="418" spans="2:5" ht="12.75">
      <c r="B418" s="36"/>
      <c r="C418" s="36"/>
      <c r="D418" s="36"/>
      <c r="E418" s="36"/>
    </row>
    <row r="419" spans="2:5" ht="12.75">
      <c r="B419" s="36"/>
      <c r="C419" s="36"/>
      <c r="D419" s="36"/>
      <c r="E419" s="36"/>
    </row>
    <row r="420" spans="2:5" ht="12.75">
      <c r="B420" s="36"/>
      <c r="C420" s="36"/>
      <c r="D420" s="36"/>
      <c r="E420" s="36"/>
    </row>
    <row r="421" spans="2:5" ht="12.75">
      <c r="B421" s="36"/>
      <c r="C421" s="36"/>
      <c r="D421" s="36"/>
      <c r="E421" s="36"/>
    </row>
    <row r="422" spans="2:5" ht="12.75">
      <c r="B422" s="36"/>
      <c r="C422" s="36"/>
      <c r="D422" s="36"/>
      <c r="E422" s="36"/>
    </row>
    <row r="423" spans="2:5" ht="12.75">
      <c r="B423" s="36"/>
      <c r="C423" s="36"/>
      <c r="D423" s="36"/>
      <c r="E423" s="36"/>
    </row>
    <row r="424" spans="2:5" ht="12.75">
      <c r="B424" s="36"/>
      <c r="C424" s="36"/>
      <c r="D424" s="36"/>
      <c r="E424" s="36"/>
    </row>
    <row r="425" spans="2:5" ht="12.75">
      <c r="B425" s="36"/>
      <c r="C425" s="36"/>
      <c r="D425" s="36"/>
      <c r="E425" s="36"/>
    </row>
    <row r="426" spans="2:5" ht="12.75">
      <c r="B426" s="36"/>
      <c r="C426" s="36"/>
      <c r="D426" s="36"/>
      <c r="E426" s="36"/>
    </row>
    <row r="427" spans="2:5" ht="12.75">
      <c r="B427" s="36"/>
      <c r="C427" s="36"/>
      <c r="D427" s="36"/>
      <c r="E427" s="36"/>
    </row>
    <row r="428" spans="2:5" ht="12.75">
      <c r="B428" s="36"/>
      <c r="C428" s="36"/>
      <c r="D428" s="36"/>
      <c r="E428" s="36"/>
    </row>
    <row r="429" spans="2:5" ht="12.75">
      <c r="B429" s="36"/>
      <c r="C429" s="36"/>
      <c r="D429" s="36"/>
      <c r="E429" s="36"/>
    </row>
    <row r="430" spans="2:5" ht="12.75">
      <c r="B430" s="36"/>
      <c r="C430" s="36"/>
      <c r="D430" s="36"/>
      <c r="E430" s="36"/>
    </row>
    <row r="431" spans="2:5" ht="12.75">
      <c r="B431" s="36"/>
      <c r="C431" s="36"/>
      <c r="D431" s="36"/>
      <c r="E431" s="36"/>
    </row>
    <row r="432" spans="2:5" ht="12.75">
      <c r="B432" s="36"/>
      <c r="C432" s="36"/>
      <c r="D432" s="36"/>
      <c r="E432" s="36"/>
    </row>
    <row r="433" spans="2:5" ht="12.75">
      <c r="B433" s="36"/>
      <c r="C433" s="36"/>
      <c r="D433" s="36"/>
      <c r="E433" s="36"/>
    </row>
    <row r="434" spans="2:5" ht="12.75">
      <c r="B434" s="36"/>
      <c r="C434" s="36"/>
      <c r="D434" s="36"/>
      <c r="E434" s="36"/>
    </row>
    <row r="435" spans="2:5" ht="12.75">
      <c r="B435" s="36"/>
      <c r="C435" s="36"/>
      <c r="D435" s="36"/>
      <c r="E435" s="36"/>
    </row>
    <row r="436" spans="2:5" ht="12.75">
      <c r="B436" s="36"/>
      <c r="C436" s="36"/>
      <c r="D436" s="36"/>
      <c r="E436" s="36"/>
    </row>
    <row r="437" spans="2:5" ht="12.75">
      <c r="B437" s="36"/>
      <c r="C437" s="36"/>
      <c r="D437" s="36"/>
      <c r="E437" s="36"/>
    </row>
    <row r="438" spans="2:5" ht="12.75">
      <c r="B438" s="36"/>
      <c r="C438" s="36"/>
      <c r="D438" s="36"/>
      <c r="E438" s="36"/>
    </row>
    <row r="439" spans="2:5" ht="12.75">
      <c r="B439" s="36"/>
      <c r="C439" s="36"/>
      <c r="D439" s="36"/>
      <c r="E439" s="36"/>
    </row>
    <row r="440" spans="2:5" ht="12.75">
      <c r="B440" s="36"/>
      <c r="C440" s="36"/>
      <c r="D440" s="36"/>
      <c r="E440" s="36"/>
    </row>
    <row r="441" spans="2:5" ht="12.75">
      <c r="B441" s="36"/>
      <c r="C441" s="36"/>
      <c r="D441" s="36"/>
      <c r="E441" s="36"/>
    </row>
    <row r="442" spans="2:5" ht="12.75">
      <c r="B442" s="36"/>
      <c r="C442" s="36"/>
      <c r="D442" s="36"/>
      <c r="E442" s="36"/>
    </row>
    <row r="443" spans="2:5" ht="12.75">
      <c r="B443" s="36"/>
      <c r="C443" s="36"/>
      <c r="D443" s="36"/>
      <c r="E443" s="36"/>
    </row>
    <row r="444" spans="2:5" ht="12.75">
      <c r="B444" s="36"/>
      <c r="C444" s="36"/>
      <c r="D444" s="36"/>
      <c r="E444" s="36"/>
    </row>
    <row r="445" spans="2:5" ht="12.75">
      <c r="B445" s="36"/>
      <c r="C445" s="36"/>
      <c r="D445" s="36"/>
      <c r="E445" s="36"/>
    </row>
    <row r="446" spans="2:5" ht="12.75">
      <c r="B446" s="36"/>
      <c r="C446" s="36"/>
      <c r="D446" s="36"/>
      <c r="E446" s="36"/>
    </row>
    <row r="447" spans="2:5" ht="12.75">
      <c r="B447" s="36"/>
      <c r="C447" s="36"/>
      <c r="D447" s="36"/>
      <c r="E447" s="36"/>
    </row>
    <row r="448" spans="2:5" ht="12.75">
      <c r="B448" s="36"/>
      <c r="C448" s="36"/>
      <c r="D448" s="36"/>
      <c r="E448" s="36"/>
    </row>
    <row r="449" spans="2:5" ht="12.75">
      <c r="B449" s="36"/>
      <c r="C449" s="36"/>
      <c r="D449" s="36"/>
      <c r="E449" s="36"/>
    </row>
    <row r="450" spans="2:5" ht="12.75">
      <c r="B450" s="36"/>
      <c r="C450" s="36"/>
      <c r="D450" s="36"/>
      <c r="E450" s="36"/>
    </row>
    <row r="451" spans="2:5" ht="12.75">
      <c r="B451" s="36"/>
      <c r="C451" s="36"/>
      <c r="D451" s="36"/>
      <c r="E451" s="36"/>
    </row>
    <row r="452" spans="2:5" ht="12.75">
      <c r="B452" s="36"/>
      <c r="C452" s="36"/>
      <c r="D452" s="36"/>
      <c r="E452" s="36"/>
    </row>
    <row r="453" spans="2:5" ht="12.75">
      <c r="B453" s="36"/>
      <c r="C453" s="36"/>
      <c r="D453" s="36"/>
      <c r="E453" s="36"/>
    </row>
    <row r="454" spans="2:5" ht="12.75">
      <c r="B454" s="36"/>
      <c r="C454" s="36"/>
      <c r="D454" s="36"/>
      <c r="E454" s="36"/>
    </row>
    <row r="455" spans="2:5" ht="12.75">
      <c r="B455" s="36"/>
      <c r="C455" s="36"/>
      <c r="D455" s="36"/>
      <c r="E455" s="36"/>
    </row>
    <row r="456" spans="2:5" ht="12.75">
      <c r="B456" s="36"/>
      <c r="C456" s="36"/>
      <c r="D456" s="36"/>
      <c r="E456" s="36"/>
    </row>
    <row r="457" spans="2:5" ht="12.75">
      <c r="B457" s="36"/>
      <c r="C457" s="36"/>
      <c r="D457" s="36"/>
      <c r="E457" s="36"/>
    </row>
    <row r="458" spans="2:5" ht="12.75">
      <c r="B458" s="36"/>
      <c r="C458" s="36"/>
      <c r="D458" s="36"/>
      <c r="E458" s="36"/>
    </row>
    <row r="459" spans="2:5" ht="12.75">
      <c r="B459" s="36"/>
      <c r="C459" s="36"/>
      <c r="D459" s="36"/>
      <c r="E459" s="36"/>
    </row>
    <row r="460" spans="2:5" ht="12.75">
      <c r="B460" s="36"/>
      <c r="C460" s="36"/>
      <c r="D460" s="36"/>
      <c r="E460" s="36"/>
    </row>
    <row r="461" spans="2:5" ht="12.75">
      <c r="B461" s="36"/>
      <c r="C461" s="36"/>
      <c r="D461" s="36"/>
      <c r="E461" s="36"/>
    </row>
    <row r="462" spans="2:5" ht="12.75">
      <c r="B462" s="36"/>
      <c r="C462" s="36"/>
      <c r="D462" s="36"/>
      <c r="E462" s="36"/>
    </row>
    <row r="463" spans="2:5" ht="12.75">
      <c r="B463" s="36"/>
      <c r="C463" s="36"/>
      <c r="D463" s="36"/>
      <c r="E463" s="36"/>
    </row>
    <row r="464" spans="2:5" ht="12.75">
      <c r="B464" s="36"/>
      <c r="C464" s="36"/>
      <c r="D464" s="36"/>
      <c r="E464" s="36"/>
    </row>
    <row r="465" spans="2:5" ht="12.75">
      <c r="B465" s="36"/>
      <c r="C465" s="36"/>
      <c r="D465" s="36"/>
      <c r="E465" s="36"/>
    </row>
    <row r="466" spans="2:5" ht="12.75">
      <c r="B466" s="36"/>
      <c r="C466" s="36"/>
      <c r="D466" s="36"/>
      <c r="E466" s="36"/>
    </row>
    <row r="467" spans="2:5" ht="12.75">
      <c r="B467" s="36"/>
      <c r="C467" s="36"/>
      <c r="D467" s="36"/>
      <c r="E467" s="36"/>
    </row>
    <row r="468" spans="2:5" ht="12.75">
      <c r="B468" s="36"/>
      <c r="C468" s="36"/>
      <c r="D468" s="36"/>
      <c r="E468" s="36"/>
    </row>
    <row r="469" spans="2:5" ht="12.75">
      <c r="B469" s="36"/>
      <c r="C469" s="36"/>
      <c r="D469" s="36"/>
      <c r="E469" s="36"/>
    </row>
    <row r="470" spans="2:5" ht="12.75">
      <c r="B470" s="36"/>
      <c r="C470" s="36"/>
      <c r="D470" s="36"/>
      <c r="E470" s="36"/>
    </row>
    <row r="471" spans="2:5" ht="12.75">
      <c r="B471" s="36"/>
      <c r="C471" s="36"/>
      <c r="D471" s="36"/>
      <c r="E471" s="36"/>
    </row>
    <row r="472" spans="2:5" ht="12.75">
      <c r="B472" s="36"/>
      <c r="C472" s="36"/>
      <c r="D472" s="36"/>
      <c r="E472" s="36"/>
    </row>
    <row r="473" spans="2:5" ht="12.75">
      <c r="B473" s="36"/>
      <c r="C473" s="36"/>
      <c r="D473" s="36"/>
      <c r="E473" s="36"/>
    </row>
    <row r="474" spans="2:5" ht="12.75">
      <c r="B474" s="36"/>
      <c r="C474" s="36"/>
      <c r="D474" s="36"/>
      <c r="E474" s="36"/>
    </row>
    <row r="475" spans="2:5" ht="12.75">
      <c r="B475" s="36"/>
      <c r="C475" s="36"/>
      <c r="D475" s="36"/>
      <c r="E475" s="36"/>
    </row>
    <row r="476" spans="2:5" ht="12.75">
      <c r="B476" s="36"/>
      <c r="C476" s="36"/>
      <c r="D476" s="36"/>
      <c r="E476" s="36"/>
    </row>
    <row r="477" spans="2:5" ht="12.75">
      <c r="B477" s="36"/>
      <c r="C477" s="36"/>
      <c r="D477" s="36"/>
      <c r="E477" s="36"/>
    </row>
    <row r="478" spans="2:5" ht="12.75">
      <c r="B478" s="36"/>
      <c r="C478" s="36"/>
      <c r="D478" s="36"/>
      <c r="E478" s="36"/>
    </row>
    <row r="479" spans="2:5" ht="12.75">
      <c r="B479" s="36"/>
      <c r="C479" s="36"/>
      <c r="D479" s="36"/>
      <c r="E479" s="36"/>
    </row>
    <row r="480" spans="2:5" ht="12.75">
      <c r="B480" s="36"/>
      <c r="C480" s="36"/>
      <c r="D480" s="36"/>
      <c r="E480" s="36"/>
    </row>
    <row r="481" spans="2:5" ht="12.75">
      <c r="B481" s="36"/>
      <c r="C481" s="36"/>
      <c r="D481" s="36"/>
      <c r="E481" s="36"/>
    </row>
    <row r="482" spans="2:5" ht="12.75">
      <c r="B482" s="36"/>
      <c r="C482" s="36"/>
      <c r="D482" s="36"/>
      <c r="E482" s="36"/>
    </row>
    <row r="483" spans="2:5" ht="12.75">
      <c r="B483" s="36"/>
      <c r="C483" s="36"/>
      <c r="D483" s="36"/>
      <c r="E483" s="36"/>
    </row>
    <row r="484" spans="2:5" ht="12.75">
      <c r="B484" s="36"/>
      <c r="C484" s="36"/>
      <c r="D484" s="36"/>
      <c r="E484" s="36"/>
    </row>
    <row r="485" spans="2:5" ht="12.75">
      <c r="B485" s="36"/>
      <c r="C485" s="36"/>
      <c r="D485" s="36"/>
      <c r="E485" s="36"/>
    </row>
    <row r="486" spans="2:5" ht="12.75">
      <c r="B486" s="36"/>
      <c r="C486" s="36"/>
      <c r="D486" s="36"/>
      <c r="E486" s="36"/>
    </row>
    <row r="487" spans="2:5" ht="12.75">
      <c r="B487" s="36"/>
      <c r="C487" s="36"/>
      <c r="D487" s="36"/>
      <c r="E487" s="36"/>
    </row>
    <row r="488" spans="2:5" ht="12.75">
      <c r="B488" s="36"/>
      <c r="C488" s="36"/>
      <c r="D488" s="36"/>
      <c r="E488" s="36"/>
    </row>
    <row r="489" spans="2:5" ht="12.75">
      <c r="B489" s="36"/>
      <c r="C489" s="36"/>
      <c r="D489" s="36"/>
      <c r="E489" s="36"/>
    </row>
    <row r="490" spans="2:5" ht="12.75">
      <c r="B490" s="36"/>
      <c r="C490" s="36"/>
      <c r="D490" s="36"/>
      <c r="E490" s="36"/>
    </row>
    <row r="491" spans="2:5" ht="12.75">
      <c r="B491" s="36"/>
      <c r="C491" s="36"/>
      <c r="D491" s="36"/>
      <c r="E491" s="36"/>
    </row>
    <row r="492" spans="2:5" ht="12.75">
      <c r="B492" s="36"/>
      <c r="C492" s="36"/>
      <c r="D492" s="36"/>
      <c r="E492" s="36"/>
    </row>
    <row r="493" spans="2:5" ht="12.75">
      <c r="B493" s="36"/>
      <c r="C493" s="36"/>
      <c r="D493" s="36"/>
      <c r="E493" s="36"/>
    </row>
    <row r="494" spans="2:5" ht="12.75">
      <c r="B494" s="36"/>
      <c r="C494" s="36"/>
      <c r="D494" s="36"/>
      <c r="E494" s="36"/>
    </row>
    <row r="495" spans="2:5" ht="12.75">
      <c r="B495" s="36"/>
      <c r="C495" s="36"/>
      <c r="D495" s="36"/>
      <c r="E495" s="36"/>
    </row>
    <row r="496" spans="2:5" ht="12.75">
      <c r="B496" s="36"/>
      <c r="C496" s="36"/>
      <c r="D496" s="36"/>
      <c r="E496" s="36"/>
    </row>
    <row r="497" spans="2:5" ht="12.75">
      <c r="B497" s="36"/>
      <c r="C497" s="36"/>
      <c r="D497" s="36"/>
      <c r="E497" s="36"/>
    </row>
    <row r="498" spans="2:5" ht="12.75">
      <c r="B498" s="36"/>
      <c r="C498" s="36"/>
      <c r="D498" s="36"/>
      <c r="E498" s="36"/>
    </row>
    <row r="499" spans="2:5" ht="12.75">
      <c r="B499" s="36"/>
      <c r="C499" s="36"/>
      <c r="D499" s="36"/>
      <c r="E499" s="36"/>
    </row>
    <row r="500" spans="2:5" ht="12.75">
      <c r="B500" s="36"/>
      <c r="C500" s="36"/>
      <c r="D500" s="36"/>
      <c r="E500" s="36"/>
    </row>
    <row r="501" spans="2:5" ht="12.75">
      <c r="B501" s="36"/>
      <c r="C501" s="36"/>
      <c r="D501" s="36"/>
      <c r="E501" s="36"/>
    </row>
    <row r="502" spans="2:5" ht="12.75">
      <c r="B502" s="36"/>
      <c r="C502" s="36"/>
      <c r="D502" s="36"/>
      <c r="E502" s="36"/>
    </row>
    <row r="503" spans="2:5" ht="12.75">
      <c r="B503" s="36"/>
      <c r="C503" s="36"/>
      <c r="D503" s="36"/>
      <c r="E503" s="36"/>
    </row>
    <row r="504" spans="2:5" ht="12.75">
      <c r="B504" s="36"/>
      <c r="C504" s="36"/>
      <c r="D504" s="36"/>
      <c r="E504" s="36"/>
    </row>
    <row r="505" spans="2:5" ht="12.75">
      <c r="B505" s="36"/>
      <c r="C505" s="36"/>
      <c r="D505" s="36"/>
      <c r="E505" s="36"/>
    </row>
    <row r="506" spans="2:5" ht="12.75">
      <c r="B506" s="36"/>
      <c r="C506" s="36"/>
      <c r="D506" s="36"/>
      <c r="E506" s="36"/>
    </row>
    <row r="507" spans="2:5" ht="12.75">
      <c r="B507" s="36"/>
      <c r="C507" s="36"/>
      <c r="D507" s="36"/>
      <c r="E507" s="36"/>
    </row>
    <row r="508" spans="2:5" ht="12.75">
      <c r="B508" s="36"/>
      <c r="C508" s="36"/>
      <c r="D508" s="36"/>
      <c r="E508" s="36"/>
    </row>
    <row r="509" spans="2:5" ht="12.75">
      <c r="B509" s="36"/>
      <c r="C509" s="36"/>
      <c r="D509" s="36"/>
      <c r="E509" s="36"/>
    </row>
    <row r="510" spans="2:5" ht="12.75">
      <c r="B510" s="36"/>
      <c r="C510" s="36"/>
      <c r="D510" s="36"/>
      <c r="E510" s="36"/>
    </row>
    <row r="511" spans="2:5" ht="12.75">
      <c r="B511" s="36"/>
      <c r="C511" s="36"/>
      <c r="D511" s="36"/>
      <c r="E511" s="36"/>
    </row>
    <row r="512" spans="2:5" ht="12.75">
      <c r="B512" s="36"/>
      <c r="C512" s="36"/>
      <c r="D512" s="36"/>
      <c r="E512" s="36"/>
    </row>
    <row r="513" spans="2:5" ht="12.75">
      <c r="B513" s="36"/>
      <c r="C513" s="36"/>
      <c r="D513" s="36"/>
      <c r="E513" s="36"/>
    </row>
    <row r="514" spans="2:5" ht="12.75">
      <c r="B514" s="36"/>
      <c r="C514" s="36"/>
      <c r="D514" s="36"/>
      <c r="E514" s="36"/>
    </row>
    <row r="515" spans="2:5" ht="12.75">
      <c r="B515" s="36"/>
      <c r="C515" s="36"/>
      <c r="D515" s="36"/>
      <c r="E515" s="36"/>
    </row>
    <row r="516" spans="2:5" ht="12.75">
      <c r="B516" s="36"/>
      <c r="C516" s="36"/>
      <c r="D516" s="36"/>
      <c r="E516" s="36"/>
    </row>
    <row r="517" spans="2:5" ht="12.75">
      <c r="B517" s="36"/>
      <c r="C517" s="36"/>
      <c r="D517" s="36"/>
      <c r="E517" s="36"/>
    </row>
    <row r="518" spans="2:5" ht="12.75">
      <c r="B518" s="36"/>
      <c r="C518" s="36"/>
      <c r="D518" s="36"/>
      <c r="E518" s="36"/>
    </row>
    <row r="519" spans="2:5" ht="12.75">
      <c r="B519" s="36"/>
      <c r="C519" s="36"/>
      <c r="D519" s="36"/>
      <c r="E519" s="36"/>
    </row>
    <row r="520" spans="2:5" ht="12.75">
      <c r="B520" s="36"/>
      <c r="C520" s="36"/>
      <c r="D520" s="36"/>
      <c r="E520" s="36"/>
    </row>
    <row r="521" spans="2:5" ht="12.75">
      <c r="B521" s="36"/>
      <c r="C521" s="36"/>
      <c r="D521" s="36"/>
      <c r="E521" s="36"/>
    </row>
    <row r="522" spans="2:5" ht="12.75">
      <c r="B522" s="36"/>
      <c r="C522" s="36"/>
      <c r="D522" s="36"/>
      <c r="E522" s="36"/>
    </row>
    <row r="523" spans="2:5" ht="12.75">
      <c r="B523" s="36"/>
      <c r="C523" s="36"/>
      <c r="D523" s="36"/>
      <c r="E523" s="36"/>
    </row>
    <row r="524" spans="2:5" ht="12.75">
      <c r="B524" s="36"/>
      <c r="C524" s="36"/>
      <c r="D524" s="36"/>
      <c r="E524" s="36"/>
    </row>
    <row r="525" spans="2:5" ht="12.75">
      <c r="B525" s="36"/>
      <c r="C525" s="36"/>
      <c r="D525" s="36"/>
      <c r="E525" s="36"/>
    </row>
    <row r="526" spans="2:5" ht="12.75">
      <c r="B526" s="36"/>
      <c r="C526" s="36"/>
      <c r="D526" s="36"/>
      <c r="E526" s="36"/>
    </row>
    <row r="527" spans="2:5" ht="12.75">
      <c r="B527" s="36"/>
      <c r="C527" s="36"/>
      <c r="D527" s="36"/>
      <c r="E527" s="36"/>
    </row>
    <row r="528" spans="2:5" ht="12.75">
      <c r="B528" s="36"/>
      <c r="C528" s="36"/>
      <c r="D528" s="36"/>
      <c r="E528" s="36"/>
    </row>
    <row r="529" spans="2:5" ht="12.75">
      <c r="B529" s="36"/>
      <c r="C529" s="36"/>
      <c r="D529" s="36"/>
      <c r="E529" s="36"/>
    </row>
    <row r="530" spans="2:5" ht="12.75">
      <c r="B530" s="36"/>
      <c r="C530" s="36"/>
      <c r="D530" s="36"/>
      <c r="E530" s="36"/>
    </row>
    <row r="531" spans="2:5" ht="12.75">
      <c r="B531" s="36"/>
      <c r="C531" s="36"/>
      <c r="D531" s="36"/>
      <c r="E531" s="36"/>
    </row>
    <row r="532" spans="2:5" ht="12.75">
      <c r="B532" s="36"/>
      <c r="C532" s="36"/>
      <c r="D532" s="36"/>
      <c r="E532" s="36"/>
    </row>
    <row r="533" spans="2:5" ht="12.75">
      <c r="B533" s="36"/>
      <c r="C533" s="36"/>
      <c r="D533" s="36"/>
      <c r="E533" s="36"/>
    </row>
    <row r="534" spans="2:5" ht="12.75">
      <c r="B534" s="36"/>
      <c r="C534" s="36"/>
      <c r="D534" s="36"/>
      <c r="E534" s="36"/>
    </row>
    <row r="535" spans="2:5" ht="12.75">
      <c r="B535" s="36"/>
      <c r="C535" s="36"/>
      <c r="D535" s="36"/>
      <c r="E535" s="36"/>
    </row>
    <row r="536" spans="2:5" ht="12.75">
      <c r="B536" s="36"/>
      <c r="C536" s="36"/>
      <c r="D536" s="36"/>
      <c r="E536" s="36"/>
    </row>
    <row r="537" spans="2:5" ht="12.75">
      <c r="B537" s="36"/>
      <c r="C537" s="36"/>
      <c r="D537" s="36"/>
      <c r="E537" s="36"/>
    </row>
    <row r="538" spans="2:5" ht="12.75">
      <c r="B538" s="36"/>
      <c r="C538" s="36"/>
      <c r="D538" s="36"/>
      <c r="E538" s="36"/>
    </row>
    <row r="539" spans="2:5" ht="12.75">
      <c r="B539" s="36"/>
      <c r="C539" s="36"/>
      <c r="D539" s="36"/>
      <c r="E539" s="36"/>
    </row>
    <row r="540" spans="2:5" ht="12.75">
      <c r="B540" s="36"/>
      <c r="C540" s="36"/>
      <c r="D540" s="36"/>
      <c r="E540" s="36"/>
    </row>
    <row r="541" spans="2:5" ht="12.75">
      <c r="B541" s="36"/>
      <c r="C541" s="36"/>
      <c r="D541" s="36"/>
      <c r="E541" s="36"/>
    </row>
    <row r="542" spans="2:5" ht="12.75">
      <c r="B542" s="36"/>
      <c r="C542" s="36"/>
      <c r="D542" s="36"/>
      <c r="E542" s="36"/>
    </row>
    <row r="543" spans="2:5" ht="12.75">
      <c r="B543" s="36"/>
      <c r="C543" s="36"/>
      <c r="D543" s="36"/>
      <c r="E543" s="36"/>
    </row>
    <row r="544" spans="2:5" ht="12.75">
      <c r="B544" s="36"/>
      <c r="C544" s="36"/>
      <c r="D544" s="36"/>
      <c r="E544" s="36"/>
    </row>
    <row r="545" spans="2:5" ht="12.75">
      <c r="B545" s="36"/>
      <c r="C545" s="36"/>
      <c r="D545" s="36"/>
      <c r="E545" s="36"/>
    </row>
    <row r="546" spans="2:5" ht="12.75">
      <c r="B546" s="36"/>
      <c r="C546" s="36"/>
      <c r="D546" s="36"/>
      <c r="E546" s="36"/>
    </row>
    <row r="547" spans="2:5" ht="12.75">
      <c r="B547" s="36"/>
      <c r="C547" s="36"/>
      <c r="D547" s="36"/>
      <c r="E547" s="36"/>
    </row>
    <row r="548" spans="2:5" ht="12.75">
      <c r="B548" s="36"/>
      <c r="C548" s="36"/>
      <c r="D548" s="36"/>
      <c r="E548" s="36"/>
    </row>
    <row r="549" spans="2:5" ht="12.75">
      <c r="B549" s="36"/>
      <c r="C549" s="36"/>
      <c r="D549" s="36"/>
      <c r="E549" s="36"/>
    </row>
    <row r="550" spans="2:5" ht="12.75">
      <c r="B550" s="36"/>
      <c r="C550" s="36"/>
      <c r="D550" s="36"/>
      <c r="E550" s="36"/>
    </row>
    <row r="551" spans="2:5" ht="12.75">
      <c r="B551" s="36"/>
      <c r="C551" s="36"/>
      <c r="D551" s="36"/>
      <c r="E551" s="36"/>
    </row>
    <row r="552" spans="2:5" ht="12.75">
      <c r="B552" s="36"/>
      <c r="C552" s="36"/>
      <c r="D552" s="36"/>
      <c r="E552" s="36"/>
    </row>
    <row r="553" spans="2:5" ht="12.75">
      <c r="B553" s="36"/>
      <c r="C553" s="36"/>
      <c r="D553" s="36"/>
      <c r="E553" s="36"/>
    </row>
    <row r="554" spans="2:5" ht="12.75">
      <c r="B554" s="36"/>
      <c r="C554" s="36"/>
      <c r="D554" s="36"/>
      <c r="E554" s="36"/>
    </row>
    <row r="555" spans="2:5" ht="12.75">
      <c r="B555" s="36"/>
      <c r="C555" s="36"/>
      <c r="D555" s="36"/>
      <c r="E555" s="36"/>
    </row>
    <row r="556" spans="2:5" ht="12.75">
      <c r="B556" s="36"/>
      <c r="C556" s="36"/>
      <c r="D556" s="36"/>
      <c r="E556" s="36"/>
    </row>
    <row r="557" spans="2:5" ht="12.75">
      <c r="B557" s="36"/>
      <c r="C557" s="36"/>
      <c r="D557" s="36"/>
      <c r="E557" s="36"/>
    </row>
    <row r="558" spans="2:5" ht="12.75">
      <c r="B558" s="36"/>
      <c r="C558" s="36"/>
      <c r="D558" s="36"/>
      <c r="E558" s="36"/>
    </row>
    <row r="559" spans="2:5" ht="12.75">
      <c r="B559" s="36"/>
      <c r="C559" s="36"/>
      <c r="D559" s="36"/>
      <c r="E559" s="36"/>
    </row>
    <row r="560" spans="2:5" ht="12.75">
      <c r="B560" s="36"/>
      <c r="C560" s="36"/>
      <c r="D560" s="36"/>
      <c r="E560" s="36"/>
    </row>
    <row r="561" spans="2:5" ht="12.75">
      <c r="B561" s="36"/>
      <c r="C561" s="36"/>
      <c r="D561" s="36"/>
      <c r="E561" s="36"/>
    </row>
    <row r="562" spans="2:5" ht="12.75">
      <c r="B562" s="36"/>
      <c r="C562" s="36"/>
      <c r="D562" s="36"/>
      <c r="E562" s="36"/>
    </row>
    <row r="563" spans="2:5" ht="12.75">
      <c r="B563" s="36"/>
      <c r="C563" s="36"/>
      <c r="D563" s="36"/>
      <c r="E563" s="36"/>
    </row>
    <row r="564" spans="2:5" ht="12.75">
      <c r="B564" s="36"/>
      <c r="C564" s="36"/>
      <c r="D564" s="36"/>
      <c r="E564" s="36"/>
    </row>
    <row r="565" spans="2:5" ht="12.75">
      <c r="B565" s="36"/>
      <c r="C565" s="36"/>
      <c r="D565" s="36"/>
      <c r="E565" s="36"/>
    </row>
    <row r="566" spans="2:5" ht="12.75">
      <c r="B566" s="36"/>
      <c r="C566" s="36"/>
      <c r="D566" s="36"/>
      <c r="E566" s="36"/>
    </row>
    <row r="567" spans="2:5" ht="12.75">
      <c r="B567" s="36"/>
      <c r="C567" s="36"/>
      <c r="D567" s="36"/>
      <c r="E567" s="36"/>
    </row>
    <row r="568" spans="2:5" ht="12.75">
      <c r="B568" s="36"/>
      <c r="C568" s="36"/>
      <c r="D568" s="36"/>
      <c r="E568" s="36"/>
    </row>
    <row r="569" spans="2:5" ht="12.75">
      <c r="B569" s="36"/>
      <c r="C569" s="36"/>
      <c r="D569" s="36"/>
      <c r="E569" s="36"/>
    </row>
    <row r="570" spans="2:5" ht="12.75">
      <c r="B570" s="36"/>
      <c r="C570" s="36"/>
      <c r="D570" s="36"/>
      <c r="E570" s="36"/>
    </row>
    <row r="571" spans="2:5" ht="12.75">
      <c r="B571" s="36"/>
      <c r="C571" s="36"/>
      <c r="D571" s="36"/>
      <c r="E571" s="36"/>
    </row>
    <row r="572" spans="2:5" ht="12.75">
      <c r="B572" s="36"/>
      <c r="C572" s="36"/>
      <c r="D572" s="36"/>
      <c r="E572" s="36"/>
    </row>
    <row r="573" spans="2:5" ht="12.75">
      <c r="B573" s="36"/>
      <c r="C573" s="36"/>
      <c r="D573" s="36"/>
      <c r="E573" s="36"/>
    </row>
    <row r="574" spans="2:5" ht="12.75">
      <c r="B574" s="36"/>
      <c r="C574" s="36"/>
      <c r="D574" s="36"/>
      <c r="E574" s="36"/>
    </row>
    <row r="575" spans="2:5" ht="12.75">
      <c r="B575" s="36"/>
      <c r="C575" s="36"/>
      <c r="D575" s="36"/>
      <c r="E575" s="36"/>
    </row>
    <row r="576" spans="2:5" ht="12.75">
      <c r="B576" s="36"/>
      <c r="C576" s="36"/>
      <c r="D576" s="36"/>
      <c r="E576" s="36"/>
    </row>
    <row r="577" spans="2:5" ht="12.75">
      <c r="B577" s="36"/>
      <c r="C577" s="36"/>
      <c r="D577" s="36"/>
      <c r="E577" s="36"/>
    </row>
    <row r="578" spans="2:5" ht="12.75">
      <c r="B578" s="36"/>
      <c r="C578" s="36"/>
      <c r="D578" s="36"/>
      <c r="E578" s="36"/>
    </row>
    <row r="579" spans="2:5" ht="12.75">
      <c r="B579" s="36"/>
      <c r="C579" s="36"/>
      <c r="D579" s="36"/>
      <c r="E579" s="36"/>
    </row>
    <row r="580" spans="2:5" ht="12.75">
      <c r="B580" s="36"/>
      <c r="C580" s="36"/>
      <c r="D580" s="36"/>
      <c r="E580" s="36"/>
    </row>
    <row r="581" spans="2:5" ht="12.75">
      <c r="B581" s="36"/>
      <c r="C581" s="36"/>
      <c r="D581" s="36"/>
      <c r="E581" s="36"/>
    </row>
    <row r="582" spans="2:5" ht="12.75">
      <c r="B582" s="36"/>
      <c r="C582" s="36"/>
      <c r="D582" s="36"/>
      <c r="E582" s="36"/>
    </row>
    <row r="583" spans="2:5" ht="12.75">
      <c r="B583" s="36"/>
      <c r="C583" s="36"/>
      <c r="D583" s="36"/>
      <c r="E583" s="36"/>
    </row>
    <row r="584" spans="2:5" ht="12.75">
      <c r="B584" s="36"/>
      <c r="C584" s="36"/>
      <c r="D584" s="36"/>
      <c r="E584" s="36"/>
    </row>
    <row r="585" spans="2:5" ht="12.75">
      <c r="B585" s="36"/>
      <c r="C585" s="36"/>
      <c r="D585" s="36"/>
      <c r="E585" s="36"/>
    </row>
    <row r="586" spans="2:5" ht="12.75">
      <c r="B586" s="36"/>
      <c r="C586" s="36"/>
      <c r="D586" s="36"/>
      <c r="E586" s="36"/>
    </row>
    <row r="587" spans="2:5" ht="12.75">
      <c r="B587" s="36"/>
      <c r="C587" s="36"/>
      <c r="D587" s="36"/>
      <c r="E587" s="36"/>
    </row>
    <row r="588" spans="2:5" ht="12.75">
      <c r="B588" s="36"/>
      <c r="C588" s="36"/>
      <c r="D588" s="36"/>
      <c r="E588" s="36"/>
    </row>
    <row r="589" spans="2:5" ht="12.75">
      <c r="B589" s="36"/>
      <c r="C589" s="36"/>
      <c r="D589" s="36"/>
      <c r="E589" s="36"/>
    </row>
    <row r="590" spans="2:5" ht="12.75">
      <c r="B590" s="36"/>
      <c r="C590" s="36"/>
      <c r="D590" s="36"/>
      <c r="E590" s="36"/>
    </row>
    <row r="591" spans="2:5" ht="12.75">
      <c r="B591" s="36"/>
      <c r="C591" s="36"/>
      <c r="D591" s="36"/>
      <c r="E591" s="36"/>
    </row>
    <row r="592" spans="2:5" ht="12.75">
      <c r="B592" s="36"/>
      <c r="C592" s="36"/>
      <c r="D592" s="36"/>
      <c r="E592" s="36"/>
    </row>
    <row r="593" spans="2:5" ht="12.75">
      <c r="B593" s="36"/>
      <c r="C593" s="36"/>
      <c r="D593" s="36"/>
      <c r="E593" s="36"/>
    </row>
    <row r="594" spans="2:5" ht="12.75">
      <c r="B594" s="36"/>
      <c r="C594" s="36"/>
      <c r="D594" s="36"/>
      <c r="E594" s="36"/>
    </row>
    <row r="595" spans="2:5" ht="12.75">
      <c r="B595" s="36"/>
      <c r="C595" s="36"/>
      <c r="D595" s="36"/>
      <c r="E595" s="36"/>
    </row>
    <row r="596" spans="2:5" ht="12.75">
      <c r="B596" s="36"/>
      <c r="C596" s="36"/>
      <c r="D596" s="36"/>
      <c r="E596" s="36"/>
    </row>
    <row r="597" spans="2:5" ht="12.75">
      <c r="B597" s="36"/>
      <c r="C597" s="36"/>
      <c r="D597" s="36"/>
      <c r="E597" s="36"/>
    </row>
    <row r="598" spans="2:5" ht="12.75">
      <c r="B598" s="36"/>
      <c r="C598" s="36"/>
      <c r="D598" s="36"/>
      <c r="E598" s="36"/>
    </row>
    <row r="599" spans="2:5" ht="12.75">
      <c r="B599" s="36"/>
      <c r="C599" s="36"/>
      <c r="D599" s="36"/>
      <c r="E599" s="36"/>
    </row>
    <row r="600" spans="2:5" ht="12.75">
      <c r="B600" s="36"/>
      <c r="C600" s="36"/>
      <c r="D600" s="36"/>
      <c r="E600" s="36"/>
    </row>
    <row r="601" spans="2:5" ht="12.75">
      <c r="B601" s="36"/>
      <c r="C601" s="36"/>
      <c r="D601" s="36"/>
      <c r="E601" s="36"/>
    </row>
    <row r="602" spans="2:5" ht="12.75">
      <c r="B602" s="36"/>
      <c r="C602" s="36"/>
      <c r="D602" s="36"/>
      <c r="E602" s="36"/>
    </row>
    <row r="603" spans="2:5" ht="12.75">
      <c r="B603" s="36"/>
      <c r="C603" s="36"/>
      <c r="D603" s="36"/>
      <c r="E603" s="36"/>
    </row>
    <row r="604" spans="2:5" ht="12.75">
      <c r="B604" s="36"/>
      <c r="C604" s="36"/>
      <c r="D604" s="36"/>
      <c r="E604" s="36"/>
    </row>
    <row r="605" spans="2:5" ht="12.75">
      <c r="B605" s="36"/>
      <c r="C605" s="36"/>
      <c r="D605" s="36"/>
      <c r="E605" s="36"/>
    </row>
    <row r="606" spans="2:5" ht="12.75">
      <c r="B606" s="36"/>
      <c r="C606" s="36"/>
      <c r="D606" s="36"/>
      <c r="E606" s="36"/>
    </row>
    <row r="607" spans="2:5" ht="12.75">
      <c r="B607" s="36"/>
      <c r="C607" s="36"/>
      <c r="D607" s="36"/>
      <c r="E607" s="36"/>
    </row>
    <row r="608" spans="2:5" ht="12.75">
      <c r="B608" s="36"/>
      <c r="C608" s="36"/>
      <c r="D608" s="36"/>
      <c r="E608" s="36"/>
    </row>
    <row r="609" spans="2:5" ht="12.75">
      <c r="B609" s="36"/>
      <c r="C609" s="36"/>
      <c r="D609" s="36"/>
      <c r="E609" s="36"/>
    </row>
    <row r="610" spans="2:5" ht="12.75">
      <c r="B610" s="36"/>
      <c r="C610" s="36"/>
      <c r="D610" s="36"/>
      <c r="E610" s="36"/>
    </row>
    <row r="611" spans="2:5" ht="12.75">
      <c r="B611" s="36"/>
      <c r="C611" s="36"/>
      <c r="D611" s="36"/>
      <c r="E611" s="36"/>
    </row>
    <row r="612" spans="2:5" ht="12.75">
      <c r="B612" s="36"/>
      <c r="C612" s="36"/>
      <c r="D612" s="36"/>
      <c r="E612" s="36"/>
    </row>
    <row r="613" spans="2:5" ht="12.75">
      <c r="B613" s="36"/>
      <c r="C613" s="36"/>
      <c r="D613" s="36"/>
      <c r="E613" s="36"/>
    </row>
    <row r="614" spans="2:5" ht="12.75">
      <c r="B614" s="36"/>
      <c r="C614" s="36"/>
      <c r="D614" s="36"/>
      <c r="E614" s="36"/>
    </row>
    <row r="615" spans="2:5" ht="12.75">
      <c r="B615" s="36"/>
      <c r="C615" s="36"/>
      <c r="D615" s="36"/>
      <c r="E615" s="36"/>
    </row>
    <row r="616" spans="2:5" ht="12.75">
      <c r="B616" s="36"/>
      <c r="C616" s="36"/>
      <c r="D616" s="36"/>
      <c r="E616" s="36"/>
    </row>
    <row r="617" spans="2:5" ht="12.75">
      <c r="B617" s="36"/>
      <c r="C617" s="36"/>
      <c r="D617" s="36"/>
      <c r="E617" s="36"/>
    </row>
    <row r="618" spans="2:5" ht="12.75">
      <c r="B618" s="36"/>
      <c r="C618" s="36"/>
      <c r="D618" s="36"/>
      <c r="E618" s="36"/>
    </row>
    <row r="619" spans="2:5" ht="12.75">
      <c r="B619" s="36"/>
      <c r="C619" s="36"/>
      <c r="D619" s="36"/>
      <c r="E619" s="36"/>
    </row>
    <row r="620" spans="2:5" ht="12.75">
      <c r="B620" s="36"/>
      <c r="C620" s="36"/>
      <c r="D620" s="36"/>
      <c r="E620" s="36"/>
    </row>
    <row r="621" spans="2:5" ht="12.75">
      <c r="B621" s="36"/>
      <c r="C621" s="36"/>
      <c r="D621" s="36"/>
      <c r="E621" s="36"/>
    </row>
    <row r="622" spans="2:5" ht="12.75">
      <c r="B622" s="36"/>
      <c r="C622" s="36"/>
      <c r="D622" s="36"/>
      <c r="E622" s="36"/>
    </row>
    <row r="623" spans="2:5" ht="12.75">
      <c r="B623" s="36"/>
      <c r="C623" s="36"/>
      <c r="D623" s="36"/>
      <c r="E623" s="36"/>
    </row>
    <row r="624" spans="2:5" ht="12.75">
      <c r="B624" s="36"/>
      <c r="C624" s="36"/>
      <c r="D624" s="36"/>
      <c r="E624" s="36"/>
    </row>
    <row r="625" spans="2:5" ht="12.75">
      <c r="B625" s="36"/>
      <c r="C625" s="36"/>
      <c r="D625" s="36"/>
      <c r="E625" s="36"/>
    </row>
    <row r="626" spans="2:5" ht="12.75">
      <c r="B626" s="36"/>
      <c r="C626" s="36"/>
      <c r="D626" s="36"/>
      <c r="E626" s="36"/>
    </row>
    <row r="627" spans="2:5" ht="12.75">
      <c r="B627" s="36"/>
      <c r="C627" s="36"/>
      <c r="D627" s="36"/>
      <c r="E627" s="36"/>
    </row>
    <row r="628" spans="2:5" ht="12.75">
      <c r="B628" s="36"/>
      <c r="C628" s="36"/>
      <c r="D628" s="36"/>
      <c r="E628" s="36"/>
    </row>
    <row r="629" spans="2:5" ht="12.75">
      <c r="B629" s="36"/>
      <c r="C629" s="36"/>
      <c r="D629" s="36"/>
      <c r="E629" s="36"/>
    </row>
    <row r="630" spans="2:5" ht="12.75">
      <c r="B630" s="36"/>
      <c r="C630" s="36"/>
      <c r="D630" s="36"/>
      <c r="E630" s="36"/>
    </row>
    <row r="631" spans="2:5" ht="12.75">
      <c r="B631" s="36"/>
      <c r="C631" s="36"/>
      <c r="D631" s="36"/>
      <c r="E631" s="36"/>
    </row>
    <row r="632" spans="2:5" ht="12.75">
      <c r="B632" s="36"/>
      <c r="C632" s="36"/>
      <c r="D632" s="36"/>
      <c r="E632" s="36"/>
    </row>
    <row r="633" spans="2:5" ht="12.75">
      <c r="B633" s="36"/>
      <c r="C633" s="36"/>
      <c r="D633" s="36"/>
      <c r="E633" s="36"/>
    </row>
    <row r="634" spans="2:5" ht="12.75">
      <c r="B634" s="36"/>
      <c r="C634" s="36"/>
      <c r="D634" s="36"/>
      <c r="E634" s="36"/>
    </row>
    <row r="635" spans="2:5" ht="12.75">
      <c r="B635" s="36"/>
      <c r="C635" s="36"/>
      <c r="D635" s="36"/>
      <c r="E635" s="36"/>
    </row>
    <row r="636" spans="2:5" ht="12.75">
      <c r="B636" s="36"/>
      <c r="C636" s="36"/>
      <c r="D636" s="36"/>
      <c r="E636" s="36"/>
    </row>
    <row r="637" spans="2:5" ht="12.75">
      <c r="B637" s="36"/>
      <c r="C637" s="36"/>
      <c r="D637" s="36"/>
      <c r="E637" s="36"/>
    </row>
    <row r="638" spans="2:5" ht="12.75">
      <c r="B638" s="36"/>
      <c r="C638" s="36"/>
      <c r="D638" s="36"/>
      <c r="E638" s="36"/>
    </row>
    <row r="639" spans="2:5" ht="12.75">
      <c r="B639" s="36"/>
      <c r="C639" s="36"/>
      <c r="D639" s="36"/>
      <c r="E639" s="36"/>
    </row>
    <row r="640" spans="2:5" ht="12.75">
      <c r="B640" s="36"/>
      <c r="C640" s="36"/>
      <c r="D640" s="36"/>
      <c r="E640" s="36"/>
    </row>
    <row r="641" spans="2:5" ht="12.75">
      <c r="B641" s="36"/>
      <c r="C641" s="36"/>
      <c r="D641" s="36"/>
      <c r="E641" s="36"/>
    </row>
    <row r="642" spans="2:5" ht="12.75">
      <c r="B642" s="36"/>
      <c r="C642" s="36"/>
      <c r="D642" s="36"/>
      <c r="E642" s="36"/>
    </row>
    <row r="643" spans="2:5" ht="12.75">
      <c r="B643" s="36"/>
      <c r="C643" s="36"/>
      <c r="D643" s="36"/>
      <c r="E643" s="36"/>
    </row>
    <row r="644" spans="2:5" ht="12.75">
      <c r="B644" s="36"/>
      <c r="C644" s="36"/>
      <c r="D644" s="36"/>
      <c r="E644" s="36"/>
    </row>
    <row r="645" spans="2:5" ht="12.75">
      <c r="B645" s="36"/>
      <c r="C645" s="36"/>
      <c r="D645" s="36"/>
      <c r="E645" s="36"/>
    </row>
    <row r="646" spans="2:5" ht="12.75">
      <c r="B646" s="36"/>
      <c r="C646" s="36"/>
      <c r="D646" s="36"/>
      <c r="E646" s="36"/>
    </row>
    <row r="647" spans="2:5" ht="12.75">
      <c r="B647" s="36"/>
      <c r="C647" s="36"/>
      <c r="D647" s="36"/>
      <c r="E647" s="36"/>
    </row>
    <row r="648" spans="2:5" ht="12.75">
      <c r="B648" s="36"/>
      <c r="C648" s="36"/>
      <c r="D648" s="36"/>
      <c r="E648" s="36"/>
    </row>
    <row r="649" spans="2:5" ht="12.75">
      <c r="B649" s="36"/>
      <c r="C649" s="36"/>
      <c r="D649" s="36"/>
      <c r="E649" s="36"/>
    </row>
    <row r="650" spans="2:5" ht="12.75">
      <c r="B650" s="36"/>
      <c r="C650" s="36"/>
      <c r="D650" s="36"/>
      <c r="E650" s="36"/>
    </row>
    <row r="651" spans="2:5" ht="12.75">
      <c r="B651" s="36"/>
      <c r="C651" s="36"/>
      <c r="D651" s="36"/>
      <c r="E651" s="36"/>
    </row>
    <row r="652" spans="2:5" ht="12.75">
      <c r="B652" s="36"/>
      <c r="C652" s="36"/>
      <c r="D652" s="36"/>
      <c r="E652" s="36"/>
    </row>
    <row r="653" spans="2:5" ht="12.75">
      <c r="B653" s="36"/>
      <c r="C653" s="36"/>
      <c r="D653" s="36"/>
      <c r="E653" s="36"/>
    </row>
    <row r="654" spans="2:5" ht="12.75">
      <c r="B654" s="36"/>
      <c r="C654" s="36"/>
      <c r="D654" s="36"/>
      <c r="E654" s="36"/>
    </row>
    <row r="655" spans="2:5" ht="12.75">
      <c r="B655" s="36"/>
      <c r="C655" s="36"/>
      <c r="D655" s="36"/>
      <c r="E655" s="36"/>
    </row>
    <row r="656" spans="2:5" ht="12.75">
      <c r="B656" s="36"/>
      <c r="C656" s="36"/>
      <c r="D656" s="36"/>
      <c r="E656" s="36"/>
    </row>
    <row r="657" spans="2:5" ht="12.75">
      <c r="B657" s="36"/>
      <c r="C657" s="36"/>
      <c r="D657" s="36"/>
      <c r="E657" s="36"/>
    </row>
    <row r="658" spans="2:5" ht="12.75">
      <c r="B658" s="36"/>
      <c r="C658" s="36"/>
      <c r="D658" s="36"/>
      <c r="E658" s="36"/>
    </row>
    <row r="659" spans="2:5" ht="12.75">
      <c r="B659" s="36"/>
      <c r="C659" s="36"/>
      <c r="D659" s="36"/>
      <c r="E659" s="36"/>
    </row>
    <row r="660" spans="2:5" ht="12.75">
      <c r="B660" s="36"/>
      <c r="C660" s="36"/>
      <c r="D660" s="36"/>
      <c r="E660" s="36"/>
    </row>
    <row r="661" spans="2:5" ht="12.75">
      <c r="B661" s="36"/>
      <c r="C661" s="36"/>
      <c r="D661" s="36"/>
      <c r="E661" s="36"/>
    </row>
    <row r="662" spans="2:5" ht="12.75">
      <c r="B662" s="36"/>
      <c r="C662" s="36"/>
      <c r="D662" s="36"/>
      <c r="E662" s="36"/>
    </row>
    <row r="663" spans="2:5" ht="12.75">
      <c r="B663" s="36"/>
      <c r="C663" s="36"/>
      <c r="D663" s="36"/>
      <c r="E663" s="36"/>
    </row>
    <row r="664" spans="2:5" ht="12.75">
      <c r="B664" s="36"/>
      <c r="C664" s="36"/>
      <c r="D664" s="36"/>
      <c r="E664" s="36"/>
    </row>
    <row r="665" spans="2:5" ht="12.75">
      <c r="B665" s="36"/>
      <c r="C665" s="36"/>
      <c r="D665" s="36"/>
      <c r="E665" s="36"/>
    </row>
    <row r="666" spans="2:5" ht="12.75">
      <c r="B666" s="36"/>
      <c r="C666" s="36"/>
      <c r="D666" s="36"/>
      <c r="E666" s="36"/>
    </row>
    <row r="667" spans="2:5" ht="12.75">
      <c r="B667" s="36"/>
      <c r="C667" s="36"/>
      <c r="D667" s="36"/>
      <c r="E667" s="36"/>
    </row>
    <row r="668" spans="2:5" ht="12.75">
      <c r="B668" s="36"/>
      <c r="C668" s="36"/>
      <c r="D668" s="36"/>
      <c r="E668" s="36"/>
    </row>
    <row r="669" spans="2:5" ht="12.75">
      <c r="B669" s="36"/>
      <c r="C669" s="36"/>
      <c r="D669" s="36"/>
      <c r="E669" s="36"/>
    </row>
    <row r="670" spans="2:5" ht="12.75">
      <c r="B670" s="36"/>
      <c r="C670" s="36"/>
      <c r="D670" s="36"/>
      <c r="E670" s="36"/>
    </row>
    <row r="671" spans="2:5" ht="12.75">
      <c r="B671" s="36"/>
      <c r="C671" s="36"/>
      <c r="D671" s="36"/>
      <c r="E671" s="36"/>
    </row>
    <row r="672" spans="2:5" ht="12.75">
      <c r="B672" s="36"/>
      <c r="C672" s="36"/>
      <c r="D672" s="36"/>
      <c r="E672" s="36"/>
    </row>
    <row r="673" spans="2:5" ht="12.75">
      <c r="B673" s="36"/>
      <c r="C673" s="36"/>
      <c r="D673" s="36"/>
      <c r="E673" s="36"/>
    </row>
    <row r="674" spans="2:5" ht="12.75">
      <c r="B674" s="36"/>
      <c r="C674" s="36"/>
      <c r="D674" s="36"/>
      <c r="E674" s="36"/>
    </row>
    <row r="675" spans="2:5" ht="12.75">
      <c r="B675" s="36"/>
      <c r="C675" s="36"/>
      <c r="D675" s="36"/>
      <c r="E675" s="36"/>
    </row>
    <row r="676" spans="2:5" ht="12.75">
      <c r="B676" s="36"/>
      <c r="C676" s="36"/>
      <c r="D676" s="36"/>
      <c r="E676" s="36"/>
    </row>
    <row r="677" spans="2:5" ht="12.75">
      <c r="B677" s="36"/>
      <c r="C677" s="36"/>
      <c r="D677" s="36"/>
      <c r="E677" s="36"/>
    </row>
    <row r="678" spans="2:5" ht="12.75">
      <c r="B678" s="36"/>
      <c r="C678" s="36"/>
      <c r="D678" s="36"/>
      <c r="E678" s="36"/>
    </row>
    <row r="679" spans="2:5" ht="12.75">
      <c r="B679" s="36"/>
      <c r="C679" s="36"/>
      <c r="D679" s="36"/>
      <c r="E679" s="36"/>
    </row>
    <row r="680" spans="2:5" ht="12.75">
      <c r="B680" s="36"/>
      <c r="C680" s="36"/>
      <c r="D680" s="36"/>
      <c r="E680" s="36"/>
    </row>
    <row r="681" spans="2:5" ht="12.75">
      <c r="B681" s="36"/>
      <c r="C681" s="36"/>
      <c r="D681" s="36"/>
      <c r="E681" s="36"/>
    </row>
    <row r="682" spans="2:5" ht="12.75">
      <c r="B682" s="36"/>
      <c r="C682" s="36"/>
      <c r="D682" s="36"/>
      <c r="E682" s="36"/>
    </row>
    <row r="683" spans="2:5" ht="12.75">
      <c r="B683" s="36"/>
      <c r="C683" s="36"/>
      <c r="D683" s="36"/>
      <c r="E683" s="36"/>
    </row>
    <row r="684" spans="2:5" ht="12.75">
      <c r="B684" s="36"/>
      <c r="C684" s="36"/>
      <c r="D684" s="36"/>
      <c r="E684" s="36"/>
    </row>
    <row r="685" spans="2:5" ht="12.75">
      <c r="B685" s="36"/>
      <c r="C685" s="36"/>
      <c r="D685" s="36"/>
      <c r="E685" s="36"/>
    </row>
    <row r="686" spans="2:5" ht="12.75">
      <c r="B686" s="36"/>
      <c r="C686" s="36"/>
      <c r="D686" s="36"/>
      <c r="E686" s="36"/>
    </row>
    <row r="687" spans="2:5" ht="12.75">
      <c r="B687" s="36"/>
      <c r="C687" s="36"/>
      <c r="D687" s="36"/>
      <c r="E687" s="36"/>
    </row>
    <row r="688" spans="2:5" ht="12.75">
      <c r="B688" s="36"/>
      <c r="C688" s="36"/>
      <c r="D688" s="36"/>
      <c r="E688" s="36"/>
    </row>
    <row r="689" spans="2:5" ht="12.75">
      <c r="B689" s="36"/>
      <c r="C689" s="36"/>
      <c r="D689" s="36"/>
      <c r="E689" s="36"/>
    </row>
    <row r="690" spans="2:5" ht="12.75">
      <c r="B690" s="36"/>
      <c r="C690" s="36"/>
      <c r="D690" s="36"/>
      <c r="E690" s="36"/>
    </row>
    <row r="691" spans="2:5" ht="12.75">
      <c r="B691" s="36"/>
      <c r="C691" s="36"/>
      <c r="D691" s="36"/>
      <c r="E691" s="36"/>
    </row>
    <row r="692" spans="2:5" ht="12.75">
      <c r="B692" s="36"/>
      <c r="C692" s="36"/>
      <c r="D692" s="36"/>
      <c r="E692" s="36"/>
    </row>
    <row r="693" spans="2:5" ht="12.75">
      <c r="B693" s="36"/>
      <c r="C693" s="36"/>
      <c r="D693" s="36"/>
      <c r="E693" s="36"/>
    </row>
    <row r="694" spans="2:5" ht="12.75">
      <c r="B694" s="36"/>
      <c r="C694" s="36"/>
      <c r="D694" s="36"/>
      <c r="E694" s="36"/>
    </row>
    <row r="695" spans="2:5" ht="12.75">
      <c r="B695" s="36"/>
      <c r="C695" s="36"/>
      <c r="D695" s="36"/>
      <c r="E695" s="36"/>
    </row>
    <row r="696" spans="2:5" ht="12.75">
      <c r="B696" s="36"/>
      <c r="C696" s="36"/>
      <c r="D696" s="36"/>
      <c r="E696" s="36"/>
    </row>
    <row r="697" spans="2:5" ht="12.75">
      <c r="B697" s="36"/>
      <c r="C697" s="36"/>
      <c r="D697" s="36"/>
      <c r="E697" s="36"/>
    </row>
    <row r="698" spans="2:5" ht="12.75">
      <c r="B698" s="36"/>
      <c r="C698" s="36"/>
      <c r="D698" s="36"/>
      <c r="E698" s="36"/>
    </row>
    <row r="699" spans="2:5" ht="12.75">
      <c r="B699" s="36"/>
      <c r="C699" s="36"/>
      <c r="D699" s="36"/>
      <c r="E699" s="36"/>
    </row>
    <row r="700" spans="2:5" ht="12.75">
      <c r="B700" s="36"/>
      <c r="C700" s="36"/>
      <c r="D700" s="36"/>
      <c r="E700" s="36"/>
    </row>
    <row r="701" spans="2:5" ht="12.75">
      <c r="B701" s="36"/>
      <c r="C701" s="36"/>
      <c r="D701" s="36"/>
      <c r="E701" s="36"/>
    </row>
    <row r="702" spans="2:5" ht="12.75">
      <c r="B702" s="36"/>
      <c r="C702" s="36"/>
      <c r="D702" s="36"/>
      <c r="E702" s="36"/>
    </row>
    <row r="703" spans="2:5" ht="12.75">
      <c r="B703" s="36"/>
      <c r="C703" s="36"/>
      <c r="D703" s="36"/>
      <c r="E703" s="36"/>
    </row>
    <row r="704" spans="2:5" ht="12.75">
      <c r="B704" s="36"/>
      <c r="C704" s="36"/>
      <c r="D704" s="36"/>
      <c r="E704" s="36"/>
    </row>
    <row r="705" spans="2:5" ht="12.75">
      <c r="B705" s="36"/>
      <c r="C705" s="36"/>
      <c r="D705" s="36"/>
      <c r="E705" s="36"/>
    </row>
    <row r="706" spans="2:5" ht="12.75">
      <c r="B706" s="36"/>
      <c r="C706" s="36"/>
      <c r="D706" s="36"/>
      <c r="E706" s="36"/>
    </row>
    <row r="707" spans="2:5" ht="12.75">
      <c r="B707" s="36"/>
      <c r="C707" s="36"/>
      <c r="D707" s="36"/>
      <c r="E707" s="36"/>
    </row>
    <row r="708" spans="2:5" ht="12.75">
      <c r="B708" s="36"/>
      <c r="C708" s="36"/>
      <c r="D708" s="36"/>
      <c r="E708" s="36"/>
    </row>
    <row r="709" spans="2:5" ht="12.75">
      <c r="B709" s="36"/>
      <c r="C709" s="36"/>
      <c r="D709" s="36"/>
      <c r="E709" s="36"/>
    </row>
    <row r="710" spans="2:5" ht="12.75">
      <c r="B710" s="36"/>
      <c r="C710" s="36"/>
      <c r="D710" s="36"/>
      <c r="E710" s="36"/>
    </row>
    <row r="711" spans="2:5" ht="12.75">
      <c r="B711" s="36"/>
      <c r="C711" s="36"/>
      <c r="D711" s="36"/>
      <c r="E711" s="36"/>
    </row>
    <row r="712" spans="2:5" ht="12.75">
      <c r="B712" s="36"/>
      <c r="C712" s="36"/>
      <c r="D712" s="36"/>
      <c r="E712" s="36"/>
    </row>
    <row r="713" spans="2:5" ht="12.75">
      <c r="B713" s="36"/>
      <c r="C713" s="36"/>
      <c r="D713" s="36"/>
      <c r="E713" s="36"/>
    </row>
    <row r="714" spans="2:5" ht="12.75">
      <c r="B714" s="36"/>
      <c r="C714" s="36"/>
      <c r="D714" s="36"/>
      <c r="E714" s="36"/>
    </row>
    <row r="715" spans="2:5" ht="12.75">
      <c r="B715" s="36"/>
      <c r="C715" s="36"/>
      <c r="D715" s="36"/>
      <c r="E715" s="36"/>
    </row>
    <row r="716" spans="2:5" ht="12.75">
      <c r="B716" s="36"/>
      <c r="C716" s="36"/>
      <c r="D716" s="36"/>
      <c r="E716" s="36"/>
    </row>
    <row r="717" spans="2:5" ht="12.75">
      <c r="B717" s="36"/>
      <c r="C717" s="36"/>
      <c r="D717" s="36"/>
      <c r="E717" s="36"/>
    </row>
    <row r="718" spans="2:5" ht="12.75">
      <c r="B718" s="36"/>
      <c r="C718" s="36"/>
      <c r="D718" s="36"/>
      <c r="E718" s="36"/>
    </row>
    <row r="719" spans="2:5" ht="12.75">
      <c r="B719" s="36"/>
      <c r="C719" s="36"/>
      <c r="D719" s="36"/>
      <c r="E719" s="36"/>
    </row>
    <row r="720" spans="2:5" ht="12.75">
      <c r="B720" s="36"/>
      <c r="C720" s="36"/>
      <c r="D720" s="36"/>
      <c r="E720" s="36"/>
    </row>
    <row r="721" spans="2:5" ht="12.75">
      <c r="B721" s="36"/>
      <c r="C721" s="36"/>
      <c r="D721" s="36"/>
      <c r="E721" s="36"/>
    </row>
    <row r="722" spans="2:5" ht="12.75">
      <c r="B722" s="36"/>
      <c r="C722" s="36"/>
      <c r="D722" s="36"/>
      <c r="E722" s="36"/>
    </row>
    <row r="723" spans="2:5" ht="12.75">
      <c r="B723" s="36"/>
      <c r="C723" s="36"/>
      <c r="D723" s="36"/>
      <c r="E723" s="36"/>
    </row>
    <row r="724" spans="2:5" ht="12.75">
      <c r="B724" s="36"/>
      <c r="C724" s="36"/>
      <c r="D724" s="36"/>
      <c r="E724" s="36"/>
    </row>
    <row r="725" spans="2:5" ht="12.75">
      <c r="B725" s="36"/>
      <c r="C725" s="36"/>
      <c r="D725" s="36"/>
      <c r="E725" s="36"/>
    </row>
    <row r="726" spans="2:5" ht="12.75">
      <c r="B726" s="36"/>
      <c r="C726" s="36"/>
      <c r="D726" s="36"/>
      <c r="E726" s="36"/>
    </row>
    <row r="727" spans="2:5" ht="12.75">
      <c r="B727" s="36"/>
      <c r="C727" s="36"/>
      <c r="D727" s="36"/>
      <c r="E727" s="36"/>
    </row>
    <row r="728" spans="2:5" ht="12.75">
      <c r="B728" s="36"/>
      <c r="C728" s="36"/>
      <c r="D728" s="36"/>
      <c r="E728" s="36"/>
    </row>
    <row r="729" spans="2:5" ht="12.75">
      <c r="B729" s="36"/>
      <c r="C729" s="36"/>
      <c r="D729" s="36"/>
      <c r="E729" s="36"/>
    </row>
    <row r="730" spans="2:5" ht="12.75">
      <c r="B730" s="36"/>
      <c r="C730" s="36"/>
      <c r="D730" s="36"/>
      <c r="E730" s="36"/>
    </row>
    <row r="731" spans="2:5" ht="12.75">
      <c r="B731" s="36"/>
      <c r="C731" s="36"/>
      <c r="D731" s="36"/>
      <c r="E731" s="36"/>
    </row>
    <row r="732" spans="2:5" ht="12.75">
      <c r="B732" s="36"/>
      <c r="C732" s="36"/>
      <c r="D732" s="36"/>
      <c r="E732" s="36"/>
    </row>
    <row r="733" spans="2:5" ht="12.75">
      <c r="B733" s="36"/>
      <c r="C733" s="36"/>
      <c r="D733" s="36"/>
      <c r="E733" s="36"/>
    </row>
    <row r="734" spans="2:5" ht="12.75">
      <c r="B734" s="36"/>
      <c r="C734" s="36"/>
      <c r="D734" s="36"/>
      <c r="E734" s="36"/>
    </row>
    <row r="735" spans="2:5" ht="12.75">
      <c r="B735" s="36"/>
      <c r="C735" s="36"/>
      <c r="D735" s="36"/>
      <c r="E735" s="36"/>
    </row>
    <row r="736" spans="2:5" ht="12.75">
      <c r="B736" s="36"/>
      <c r="C736" s="36"/>
      <c r="D736" s="36"/>
      <c r="E736" s="36"/>
    </row>
    <row r="737" spans="2:5" ht="12.75">
      <c r="B737" s="36"/>
      <c r="C737" s="36"/>
      <c r="D737" s="36"/>
      <c r="E737" s="36"/>
    </row>
    <row r="738" spans="2:5" ht="12.75">
      <c r="B738" s="36"/>
      <c r="C738" s="36"/>
      <c r="D738" s="36"/>
      <c r="E738" s="36"/>
    </row>
    <row r="739" spans="2:5" ht="12.75">
      <c r="B739" s="36"/>
      <c r="C739" s="36"/>
      <c r="D739" s="36"/>
      <c r="E739" s="36"/>
    </row>
    <row r="740" spans="2:5" ht="12.75">
      <c r="B740" s="36"/>
      <c r="C740" s="36"/>
      <c r="D740" s="36"/>
      <c r="E740" s="36"/>
    </row>
    <row r="741" spans="2:5" ht="12.75">
      <c r="B741" s="36"/>
      <c r="C741" s="36"/>
      <c r="D741" s="36"/>
      <c r="E741" s="36"/>
    </row>
    <row r="742" spans="2:5" ht="12.75">
      <c r="B742" s="36"/>
      <c r="C742" s="36"/>
      <c r="D742" s="36"/>
      <c r="E742" s="36"/>
    </row>
    <row r="743" spans="2:5" ht="12.75">
      <c r="B743" s="36"/>
      <c r="C743" s="36"/>
      <c r="D743" s="36"/>
      <c r="E743" s="36"/>
    </row>
    <row r="744" spans="2:5" ht="12.75">
      <c r="B744" s="36"/>
      <c r="C744" s="36"/>
      <c r="D744" s="36"/>
      <c r="E744" s="36"/>
    </row>
    <row r="745" spans="2:5" ht="12.75">
      <c r="B745" s="36"/>
      <c r="C745" s="36"/>
      <c r="D745" s="36"/>
      <c r="E745" s="36"/>
    </row>
    <row r="746" spans="2:5" ht="12.75">
      <c r="B746" s="36"/>
      <c r="C746" s="36"/>
      <c r="D746" s="36"/>
      <c r="E746" s="36"/>
    </row>
    <row r="747" spans="2:5" ht="12.75">
      <c r="B747" s="36"/>
      <c r="C747" s="36"/>
      <c r="D747" s="36"/>
      <c r="E747" s="36"/>
    </row>
    <row r="748" spans="2:5" ht="12.75">
      <c r="B748" s="36"/>
      <c r="C748" s="36"/>
      <c r="D748" s="36"/>
      <c r="E748" s="36"/>
    </row>
    <row r="749" spans="2:5" ht="12.75">
      <c r="B749" s="36"/>
      <c r="C749" s="36"/>
      <c r="D749" s="36"/>
      <c r="E749" s="36"/>
    </row>
    <row r="750" spans="2:5" ht="12.75">
      <c r="B750" s="36"/>
      <c r="C750" s="36"/>
      <c r="D750" s="36"/>
      <c r="E750" s="36"/>
    </row>
    <row r="751" spans="2:5" ht="12.75">
      <c r="B751" s="36"/>
      <c r="C751" s="36"/>
      <c r="D751" s="36"/>
      <c r="E751" s="36"/>
    </row>
    <row r="752" spans="2:5" ht="12.75">
      <c r="B752" s="36"/>
      <c r="C752" s="36"/>
      <c r="D752" s="36"/>
      <c r="E752" s="36"/>
    </row>
    <row r="753" spans="2:5" ht="12.75">
      <c r="B753" s="36"/>
      <c r="C753" s="36"/>
      <c r="D753" s="36"/>
      <c r="E753" s="36"/>
    </row>
    <row r="754" spans="2:5" ht="12.75">
      <c r="B754" s="36"/>
      <c r="C754" s="36"/>
      <c r="D754" s="36"/>
      <c r="E754" s="36"/>
    </row>
    <row r="755" spans="2:5" ht="12.75">
      <c r="B755" s="36"/>
      <c r="C755" s="36"/>
      <c r="D755" s="36"/>
      <c r="E755" s="36"/>
    </row>
    <row r="756" spans="2:5" ht="12.75">
      <c r="B756" s="36"/>
      <c r="C756" s="36"/>
      <c r="D756" s="36"/>
      <c r="E756" s="36"/>
    </row>
    <row r="757" spans="2:5" ht="12.75">
      <c r="B757" s="36"/>
      <c r="C757" s="36"/>
      <c r="D757" s="36"/>
      <c r="E757" s="36"/>
    </row>
    <row r="758" spans="2:5" ht="12.75">
      <c r="B758" s="36"/>
      <c r="C758" s="36"/>
      <c r="D758" s="36"/>
      <c r="E758" s="36"/>
    </row>
    <row r="759" spans="2:5" ht="12.75">
      <c r="B759" s="36"/>
      <c r="C759" s="36"/>
      <c r="D759" s="36"/>
      <c r="E759" s="36"/>
    </row>
    <row r="760" spans="2:5" ht="12.75">
      <c r="B760" s="36"/>
      <c r="C760" s="36"/>
      <c r="D760" s="36"/>
      <c r="E760" s="36"/>
    </row>
    <row r="761" spans="2:5" ht="12.75">
      <c r="B761" s="36"/>
      <c r="C761" s="36"/>
      <c r="D761" s="36"/>
      <c r="E761" s="36"/>
    </row>
    <row r="762" spans="2:5" ht="12.75">
      <c r="B762" s="36"/>
      <c r="C762" s="36"/>
      <c r="D762" s="36"/>
      <c r="E762" s="36"/>
    </row>
    <row r="763" spans="2:5" ht="12.75">
      <c r="B763" s="36"/>
      <c r="C763" s="36"/>
      <c r="D763" s="36"/>
      <c r="E763" s="36"/>
    </row>
    <row r="764" spans="2:5" ht="12.75">
      <c r="B764" s="36"/>
      <c r="C764" s="36"/>
      <c r="D764" s="36"/>
      <c r="E764" s="36"/>
    </row>
    <row r="765" spans="2:5" ht="12.75">
      <c r="B765" s="36"/>
      <c r="C765" s="36"/>
      <c r="D765" s="36"/>
      <c r="E765" s="36"/>
    </row>
    <row r="766" spans="2:5" ht="12.75">
      <c r="B766" s="36"/>
      <c r="C766" s="36"/>
      <c r="D766" s="36"/>
      <c r="E766" s="36"/>
    </row>
    <row r="767" spans="2:5" ht="12.75">
      <c r="B767" s="36"/>
      <c r="C767" s="36"/>
      <c r="D767" s="36"/>
      <c r="E767" s="36"/>
    </row>
    <row r="768" spans="2:5" ht="12.75">
      <c r="B768" s="36"/>
      <c r="C768" s="36"/>
      <c r="D768" s="36"/>
      <c r="E768" s="36"/>
    </row>
    <row r="769" spans="2:5" ht="12.75">
      <c r="B769" s="36"/>
      <c r="C769" s="36"/>
      <c r="D769" s="36"/>
      <c r="E769" s="36"/>
    </row>
    <row r="770" spans="2:5" ht="12.75">
      <c r="B770" s="36"/>
      <c r="C770" s="36"/>
      <c r="D770" s="36"/>
      <c r="E770" s="36"/>
    </row>
    <row r="771" spans="2:5" ht="12.75">
      <c r="B771" s="36"/>
      <c r="C771" s="36"/>
      <c r="D771" s="36"/>
      <c r="E771" s="36"/>
    </row>
    <row r="772" spans="2:5" ht="12.75">
      <c r="B772" s="36"/>
      <c r="C772" s="36"/>
      <c r="D772" s="36"/>
      <c r="E772" s="36"/>
    </row>
    <row r="773" spans="2:5" ht="12.75">
      <c r="B773" s="36"/>
      <c r="C773" s="36"/>
      <c r="D773" s="36"/>
      <c r="E773" s="36"/>
    </row>
    <row r="774" spans="2:5" ht="12.75">
      <c r="B774" s="36"/>
      <c r="C774" s="36"/>
      <c r="D774" s="36"/>
      <c r="E774" s="36"/>
    </row>
    <row r="775" spans="2:5" ht="12.75">
      <c r="B775" s="36"/>
      <c r="C775" s="36"/>
      <c r="D775" s="36"/>
      <c r="E775" s="36"/>
    </row>
    <row r="776" spans="2:5" ht="12.75">
      <c r="B776" s="36"/>
      <c r="C776" s="36"/>
      <c r="D776" s="36"/>
      <c r="E776" s="36"/>
    </row>
    <row r="777" spans="2:5" ht="12.75">
      <c r="B777" s="36"/>
      <c r="C777" s="36"/>
      <c r="D777" s="36"/>
      <c r="E777" s="36"/>
    </row>
    <row r="778" spans="2:5" ht="12.75">
      <c r="B778" s="36"/>
      <c r="C778" s="36"/>
      <c r="D778" s="36"/>
      <c r="E778" s="36"/>
    </row>
    <row r="779" spans="2:5" ht="12.75">
      <c r="B779" s="36"/>
      <c r="C779" s="36"/>
      <c r="D779" s="36"/>
      <c r="E779" s="36"/>
    </row>
    <row r="780" spans="2:5" ht="12.75">
      <c r="B780" s="36"/>
      <c r="C780" s="36"/>
      <c r="D780" s="36"/>
      <c r="E780" s="36"/>
    </row>
    <row r="781" spans="2:5" ht="12.75">
      <c r="B781" s="36"/>
      <c r="C781" s="36"/>
      <c r="D781" s="36"/>
      <c r="E781" s="36"/>
    </row>
    <row r="782" spans="2:5" ht="12.75">
      <c r="B782" s="36"/>
      <c r="C782" s="36"/>
      <c r="D782" s="36"/>
      <c r="E782" s="36"/>
    </row>
    <row r="783" spans="2:5" ht="12.75">
      <c r="B783" s="36"/>
      <c r="C783" s="36"/>
      <c r="D783" s="36"/>
      <c r="E783" s="36"/>
    </row>
    <row r="784" spans="2:5" ht="12.75">
      <c r="B784" s="36"/>
      <c r="C784" s="36"/>
      <c r="D784" s="36"/>
      <c r="E784" s="36"/>
    </row>
    <row r="785" spans="2:5" ht="12.75">
      <c r="B785" s="36"/>
      <c r="C785" s="36"/>
      <c r="D785" s="36"/>
      <c r="E785" s="36"/>
    </row>
    <row r="786" spans="2:5" ht="12.75">
      <c r="B786" s="36"/>
      <c r="C786" s="36"/>
      <c r="D786" s="36"/>
      <c r="E786" s="36"/>
    </row>
    <row r="787" spans="2:5" ht="12.75">
      <c r="B787" s="36"/>
      <c r="C787" s="36"/>
      <c r="D787" s="36"/>
      <c r="E787" s="36"/>
    </row>
    <row r="788" spans="2:5" ht="12.75">
      <c r="B788" s="36"/>
      <c r="C788" s="36"/>
      <c r="D788" s="36"/>
      <c r="E788" s="36"/>
    </row>
    <row r="789" spans="2:5" ht="12.75">
      <c r="B789" s="36"/>
      <c r="C789" s="36"/>
      <c r="D789" s="36"/>
      <c r="E789" s="36"/>
    </row>
    <row r="790" spans="2:5" ht="12.75">
      <c r="B790" s="36"/>
      <c r="C790" s="36"/>
      <c r="D790" s="36"/>
      <c r="E790" s="36"/>
    </row>
    <row r="791" spans="2:5" ht="12.75">
      <c r="B791" s="36"/>
      <c r="C791" s="36"/>
      <c r="D791" s="36"/>
      <c r="E791" s="36"/>
    </row>
    <row r="792" spans="2:5" ht="12.75">
      <c r="B792" s="36"/>
      <c r="C792" s="36"/>
      <c r="D792" s="36"/>
      <c r="E792" s="36"/>
    </row>
    <row r="793" spans="2:5" ht="12.75">
      <c r="B793" s="36"/>
      <c r="C793" s="36"/>
      <c r="D793" s="36"/>
      <c r="E793" s="36"/>
    </row>
    <row r="794" spans="2:5" ht="12.75">
      <c r="B794" s="36"/>
      <c r="C794" s="36"/>
      <c r="D794" s="36"/>
      <c r="E794" s="36"/>
    </row>
    <row r="795" spans="2:5" ht="12.75">
      <c r="B795" s="36"/>
      <c r="C795" s="36"/>
      <c r="D795" s="36"/>
      <c r="E795" s="36"/>
    </row>
    <row r="796" spans="2:5" ht="12.75">
      <c r="B796" s="36"/>
      <c r="C796" s="36"/>
      <c r="D796" s="36"/>
      <c r="E796" s="36"/>
    </row>
    <row r="797" spans="2:5" ht="12.75">
      <c r="B797" s="36"/>
      <c r="C797" s="36"/>
      <c r="D797" s="36"/>
      <c r="E797" s="36"/>
    </row>
    <row r="798" spans="2:5" ht="12.75">
      <c r="B798" s="36"/>
      <c r="C798" s="36"/>
      <c r="D798" s="36"/>
      <c r="E798" s="36"/>
    </row>
    <row r="799" spans="2:5" ht="12.75">
      <c r="B799" s="36"/>
      <c r="C799" s="36"/>
      <c r="D799" s="36"/>
      <c r="E799" s="36"/>
    </row>
    <row r="800" spans="2:5" ht="12.75">
      <c r="B800" s="36"/>
      <c r="C800" s="36"/>
      <c r="D800" s="36"/>
      <c r="E800" s="36"/>
    </row>
    <row r="801" spans="2:5" ht="12.75">
      <c r="B801" s="36"/>
      <c r="C801" s="36"/>
      <c r="D801" s="36"/>
      <c r="E801" s="36"/>
    </row>
    <row r="802" spans="2:5" ht="12.75">
      <c r="B802" s="36"/>
      <c r="C802" s="36"/>
      <c r="D802" s="36"/>
      <c r="E802" s="36"/>
    </row>
    <row r="803" spans="2:5" ht="12.75">
      <c r="B803" s="36"/>
      <c r="C803" s="36"/>
      <c r="D803" s="36"/>
      <c r="E803" s="36"/>
    </row>
    <row r="804" spans="2:5" ht="12.75">
      <c r="B804" s="36"/>
      <c r="C804" s="36"/>
      <c r="D804" s="36"/>
      <c r="E804" s="36"/>
    </row>
    <row r="805" spans="2:5" ht="12.75">
      <c r="B805" s="36"/>
      <c r="C805" s="36"/>
      <c r="D805" s="36"/>
      <c r="E805" s="36"/>
    </row>
    <row r="806" spans="2:5" ht="12.75">
      <c r="B806" s="36"/>
      <c r="C806" s="36"/>
      <c r="D806" s="36"/>
      <c r="E806" s="36"/>
    </row>
    <row r="807" spans="2:5" ht="12.75">
      <c r="B807" s="36"/>
      <c r="C807" s="36"/>
      <c r="D807" s="36"/>
      <c r="E807" s="36"/>
    </row>
    <row r="808" spans="2:5" ht="12.75">
      <c r="B808" s="36"/>
      <c r="C808" s="36"/>
      <c r="D808" s="36"/>
      <c r="E808" s="36"/>
    </row>
    <row r="809" spans="2:5" ht="12.75">
      <c r="B809" s="36"/>
      <c r="C809" s="36"/>
      <c r="D809" s="36"/>
      <c r="E809" s="36"/>
    </row>
    <row r="810" spans="2:5" ht="12.75">
      <c r="B810" s="36"/>
      <c r="C810" s="36"/>
      <c r="D810" s="36"/>
      <c r="E810" s="36"/>
    </row>
    <row r="811" spans="2:5" ht="12.75">
      <c r="B811" s="36"/>
      <c r="C811" s="36"/>
      <c r="D811" s="36"/>
      <c r="E811" s="36"/>
    </row>
    <row r="812" spans="2:5" ht="12.75">
      <c r="B812" s="36"/>
      <c r="C812" s="36"/>
      <c r="D812" s="36"/>
      <c r="E812" s="36"/>
    </row>
    <row r="813" spans="2:5" ht="12.75">
      <c r="B813" s="36"/>
      <c r="C813" s="36"/>
      <c r="D813" s="36"/>
      <c r="E813" s="36"/>
    </row>
    <row r="814" spans="2:5" ht="12.75">
      <c r="B814" s="36"/>
      <c r="C814" s="36"/>
      <c r="D814" s="36"/>
      <c r="E814" s="36"/>
    </row>
    <row r="815" spans="2:5" ht="12.75">
      <c r="B815" s="36"/>
      <c r="C815" s="36"/>
      <c r="D815" s="36"/>
      <c r="E815" s="36"/>
    </row>
    <row r="816" spans="2:5" ht="12.75">
      <c r="B816" s="36"/>
      <c r="C816" s="36"/>
      <c r="D816" s="36"/>
      <c r="E816" s="36"/>
    </row>
    <row r="817" spans="2:5" ht="12.75">
      <c r="B817" s="36"/>
      <c r="C817" s="36"/>
      <c r="D817" s="36"/>
      <c r="E817" s="36"/>
    </row>
    <row r="818" spans="2:5" ht="12.75">
      <c r="B818" s="36"/>
      <c r="C818" s="36"/>
      <c r="D818" s="36"/>
      <c r="E818" s="36"/>
    </row>
    <row r="819" spans="2:5" ht="12.75">
      <c r="B819" s="36"/>
      <c r="C819" s="36"/>
      <c r="D819" s="36"/>
      <c r="E819" s="36"/>
    </row>
    <row r="820" spans="2:5" ht="12.75">
      <c r="B820" s="36"/>
      <c r="C820" s="36"/>
      <c r="D820" s="36"/>
      <c r="E820" s="36"/>
    </row>
    <row r="821" spans="2:5" ht="12.75">
      <c r="B821" s="36"/>
      <c r="C821" s="36"/>
      <c r="D821" s="36"/>
      <c r="E821" s="36"/>
    </row>
    <row r="822" spans="2:5" ht="12.75">
      <c r="B822" s="36"/>
      <c r="C822" s="36"/>
      <c r="D822" s="36"/>
      <c r="E822" s="36"/>
    </row>
    <row r="823" spans="2:5" ht="12.75">
      <c r="B823" s="36"/>
      <c r="C823" s="36"/>
      <c r="D823" s="36"/>
      <c r="E823" s="36"/>
    </row>
    <row r="824" spans="2:5" ht="12.75">
      <c r="B824" s="36"/>
      <c r="C824" s="36"/>
      <c r="D824" s="36"/>
      <c r="E824" s="36"/>
    </row>
    <row r="825" spans="2:5" ht="12.75">
      <c r="B825" s="36"/>
      <c r="C825" s="36"/>
      <c r="D825" s="36"/>
      <c r="E825" s="36"/>
    </row>
    <row r="826" spans="2:5" ht="12.75">
      <c r="B826" s="36"/>
      <c r="C826" s="36"/>
      <c r="D826" s="36"/>
      <c r="E826" s="36"/>
    </row>
    <row r="827" spans="2:5" ht="12.75">
      <c r="B827" s="36"/>
      <c r="C827" s="36"/>
      <c r="D827" s="36"/>
      <c r="E827" s="36"/>
    </row>
    <row r="828" spans="2:5" ht="12.75">
      <c r="B828" s="36"/>
      <c r="C828" s="36"/>
      <c r="D828" s="36"/>
      <c r="E828" s="36"/>
    </row>
    <row r="829" spans="2:5" ht="12.75">
      <c r="B829" s="36"/>
      <c r="C829" s="36"/>
      <c r="D829" s="36"/>
      <c r="E829" s="36"/>
    </row>
    <row r="830" spans="2:5" ht="12.75">
      <c r="B830" s="36"/>
      <c r="C830" s="36"/>
      <c r="D830" s="36"/>
      <c r="E830" s="36"/>
    </row>
    <row r="831" spans="2:5" ht="12.75">
      <c r="B831" s="36"/>
      <c r="C831" s="36"/>
      <c r="D831" s="36"/>
      <c r="E831" s="36"/>
    </row>
    <row r="832" spans="2:5" ht="12.75">
      <c r="B832" s="36"/>
      <c r="C832" s="36"/>
      <c r="D832" s="36"/>
      <c r="E832" s="36"/>
    </row>
    <row r="833" spans="2:5" ht="12.75">
      <c r="B833" s="36"/>
      <c r="C833" s="36"/>
      <c r="D833" s="36"/>
      <c r="E833" s="36"/>
    </row>
    <row r="834" spans="2:5" ht="12.75">
      <c r="B834" s="36"/>
      <c r="C834" s="36"/>
      <c r="D834" s="36"/>
      <c r="E834" s="36"/>
    </row>
    <row r="835" spans="2:5" ht="12.75">
      <c r="B835" s="36"/>
      <c r="C835" s="36"/>
      <c r="D835" s="36"/>
      <c r="E835" s="36"/>
    </row>
    <row r="836" spans="2:5" ht="12.75">
      <c r="B836" s="36"/>
      <c r="C836" s="36"/>
      <c r="D836" s="36"/>
      <c r="E836" s="36"/>
    </row>
    <row r="837" spans="2:5" ht="12.75">
      <c r="B837" s="36"/>
      <c r="C837" s="36"/>
      <c r="D837" s="36"/>
      <c r="E837" s="36"/>
    </row>
    <row r="838" spans="2:5" ht="12.75">
      <c r="B838" s="36"/>
      <c r="C838" s="36"/>
      <c r="D838" s="36"/>
      <c r="E838" s="36"/>
    </row>
    <row r="839" spans="2:5" ht="12.75">
      <c r="B839" s="36"/>
      <c r="C839" s="36"/>
      <c r="D839" s="36"/>
      <c r="E839" s="36"/>
    </row>
    <row r="840" spans="2:5" ht="12.75">
      <c r="B840" s="36"/>
      <c r="C840" s="36"/>
      <c r="D840" s="36"/>
      <c r="E840" s="36"/>
    </row>
    <row r="841" spans="2:5" ht="12.75">
      <c r="B841" s="36"/>
      <c r="C841" s="36"/>
      <c r="D841" s="36"/>
      <c r="E841" s="36"/>
    </row>
    <row r="842" spans="2:5" ht="12.75">
      <c r="B842" s="36"/>
      <c r="C842" s="36"/>
      <c r="D842" s="36"/>
      <c r="E842" s="36"/>
    </row>
    <row r="843" spans="2:5" ht="12.75">
      <c r="B843" s="36"/>
      <c r="C843" s="36"/>
      <c r="D843" s="36"/>
      <c r="E843" s="36"/>
    </row>
    <row r="844" spans="2:5" ht="12.75">
      <c r="B844" s="36"/>
      <c r="C844" s="36"/>
      <c r="D844" s="36"/>
      <c r="E844" s="36"/>
    </row>
    <row r="845" spans="2:5" ht="12.75">
      <c r="B845" s="36"/>
      <c r="C845" s="36"/>
      <c r="D845" s="36"/>
      <c r="E845" s="36"/>
    </row>
    <row r="846" spans="2:5" ht="12.75">
      <c r="B846" s="36"/>
      <c r="C846" s="36"/>
      <c r="D846" s="36"/>
      <c r="E846" s="36"/>
    </row>
    <row r="847" spans="2:5" ht="12.75">
      <c r="B847" s="36"/>
      <c r="C847" s="36"/>
      <c r="D847" s="36"/>
      <c r="E847" s="36"/>
    </row>
    <row r="848" spans="2:5" ht="12.75">
      <c r="B848" s="36"/>
      <c r="C848" s="36"/>
      <c r="D848" s="36"/>
      <c r="E848" s="36"/>
    </row>
    <row r="849" spans="2:5" ht="12.75">
      <c r="B849" s="36"/>
      <c r="C849" s="36"/>
      <c r="D849" s="36"/>
      <c r="E849" s="36"/>
    </row>
    <row r="850" spans="2:5" ht="12.75">
      <c r="B850" s="36"/>
      <c r="C850" s="36"/>
      <c r="D850" s="36"/>
      <c r="E850" s="36"/>
    </row>
    <row r="851" spans="2:5" ht="12.75">
      <c r="B851" s="36"/>
      <c r="C851" s="36"/>
      <c r="D851" s="36"/>
      <c r="E851" s="36"/>
    </row>
    <row r="852" spans="2:5" ht="12.75">
      <c r="B852" s="36"/>
      <c r="C852" s="36"/>
      <c r="D852" s="36"/>
      <c r="E852" s="36"/>
    </row>
    <row r="853" spans="2:5" ht="12.75">
      <c r="B853" s="36"/>
      <c r="C853" s="36"/>
      <c r="D853" s="36"/>
      <c r="E853" s="36"/>
    </row>
    <row r="854" spans="2:5" ht="12.75">
      <c r="B854" s="36"/>
      <c r="C854" s="36"/>
      <c r="D854" s="36"/>
      <c r="E854" s="36"/>
    </row>
    <row r="855" spans="2:5" ht="12.75">
      <c r="B855" s="36"/>
      <c r="C855" s="36"/>
      <c r="D855" s="36"/>
      <c r="E855" s="36"/>
    </row>
  </sheetData>
  <mergeCells count="1">
    <mergeCell ref="I3:J3"/>
  </mergeCells>
  <printOptions/>
  <pageMargins left="0.75" right="0.75" top="1.62" bottom="0.73" header="0.5" footer="0.5"/>
  <pageSetup horizontalDpi="300" verticalDpi="300" orientation="portrait" r:id="rId1"/>
  <headerFooter alignWithMargins="0">
    <oddHeader>&amp;L&amp;"Times New Roman,Bold"Control Services Co
6835 East W T Harris Blvd
Charlotte, NC 28215&amp;C&amp;"Arial,Bold"&amp;14Proposal Summary&amp;R&amp;D
Page &amp;P of&amp;N
Phone: 704-537-2806
Fax-704-532-2697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Control Services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Cliff Johnson</dc:creator>
  <cp:keywords/>
  <dc:description/>
  <cp:lastModifiedBy>Cliff Johnson, PE</cp:lastModifiedBy>
  <cp:lastPrinted>2002-03-31T15:58:50Z</cp:lastPrinted>
  <dcterms:created xsi:type="dcterms:W3CDTF">2002-03-26T14:36:52Z</dcterms:created>
  <dcterms:modified xsi:type="dcterms:W3CDTF">2020-05-13T19:32:26Z</dcterms:modified>
  <cp:category/>
  <cp:version/>
  <cp:contentType/>
  <cp:contentStatus/>
</cp:coreProperties>
</file>